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下\"/>
    </mc:Choice>
  </mc:AlternateContent>
  <xr:revisionPtr revIDLastSave="0" documentId="13_ncr:1_{9B7FD3C1-208C-4EA2-88E9-2C03EFD142D7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６９ページ△２" sheetId="1" r:id="rId1"/>
    <sheet name="６９ページ△３" sheetId="2" r:id="rId2"/>
    <sheet name="７０ページ△４" sheetId="3" r:id="rId3"/>
    <sheet name="７０ページ△５" sheetId="4" r:id="rId4"/>
    <sheet name="７１ページ△６" sheetId="5" r:id="rId5"/>
    <sheet name="７１ページ△７" sheetId="6" r:id="rId6"/>
    <sheet name="７２ページ△１" sheetId="7" r:id="rId7"/>
    <sheet name="７２ページ△２" sheetId="8" r:id="rId8"/>
    <sheet name="７３ページ△３" sheetId="9" r:id="rId9"/>
    <sheet name="１１０ページ△セ" sheetId="11" r:id="rId10"/>
    <sheet name="１１１ページ△ソ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1" i="9" l="1"/>
  <c r="F29" i="9"/>
  <c r="F27" i="9"/>
  <c r="F25" i="9"/>
  <c r="F17" i="9"/>
  <c r="F15" i="9"/>
  <c r="F13" i="9"/>
  <c r="F11" i="9"/>
  <c r="F9" i="9"/>
  <c r="H17" i="12"/>
  <c r="H15" i="12"/>
  <c r="H13" i="12"/>
  <c r="H11" i="12"/>
  <c r="H9" i="12"/>
  <c r="H7" i="12"/>
  <c r="H5" i="12"/>
  <c r="H3" i="12"/>
  <c r="H17" i="11"/>
  <c r="H15" i="11"/>
  <c r="H13" i="11"/>
  <c r="H11" i="11"/>
  <c r="H9" i="11"/>
  <c r="H7" i="11"/>
  <c r="H5" i="11"/>
  <c r="H3" i="11"/>
  <c r="H31" i="9"/>
  <c r="H29" i="9"/>
  <c r="H27" i="9"/>
  <c r="H25" i="9"/>
  <c r="H23" i="9"/>
  <c r="H21" i="9"/>
  <c r="H19" i="9"/>
  <c r="H17" i="9"/>
  <c r="H15" i="9"/>
  <c r="H13" i="9"/>
  <c r="H11" i="9"/>
  <c r="H9" i="9"/>
  <c r="H7" i="9"/>
  <c r="H5" i="9"/>
  <c r="H3" i="9"/>
  <c r="H5" i="8"/>
  <c r="H9" i="8"/>
  <c r="H7" i="8"/>
  <c r="H3" i="8"/>
  <c r="H9" i="7"/>
  <c r="H7" i="7"/>
  <c r="H5" i="7"/>
  <c r="H3" i="7"/>
  <c r="F23" i="9"/>
  <c r="F21" i="9"/>
  <c r="F19" i="9"/>
  <c r="F7" i="9"/>
  <c r="F5" i="9"/>
  <c r="F3" i="9"/>
  <c r="H9" i="6"/>
  <c r="H7" i="6"/>
  <c r="H5" i="6"/>
  <c r="H3" i="6"/>
  <c r="H13" i="5"/>
  <c r="H11" i="5"/>
  <c r="H9" i="5"/>
  <c r="H7" i="5"/>
  <c r="H5" i="5"/>
  <c r="H3" i="5"/>
  <c r="H9" i="4"/>
  <c r="H7" i="4"/>
  <c r="H5" i="4"/>
  <c r="H3" i="4"/>
  <c r="H9" i="3"/>
  <c r="H7" i="3"/>
  <c r="H5" i="3"/>
  <c r="H3" i="3"/>
  <c r="H31" i="2"/>
  <c r="H29" i="2"/>
  <c r="H27" i="2"/>
  <c r="H25" i="2"/>
  <c r="H23" i="2"/>
  <c r="H21" i="2"/>
  <c r="H19" i="2"/>
  <c r="H17" i="2"/>
  <c r="H15" i="2"/>
  <c r="H13" i="2"/>
  <c r="H11" i="2"/>
  <c r="H9" i="2"/>
  <c r="H7" i="2"/>
  <c r="H5" i="2"/>
  <c r="H3" i="2"/>
  <c r="F31" i="2"/>
  <c r="F29" i="2"/>
  <c r="F27" i="2"/>
  <c r="F25" i="2"/>
  <c r="F23" i="2"/>
  <c r="F21" i="2"/>
  <c r="H15" i="1"/>
  <c r="H13" i="1"/>
  <c r="H11" i="1"/>
  <c r="H9" i="1"/>
  <c r="H7" i="1"/>
  <c r="H5" i="1"/>
  <c r="H3" i="1"/>
  <c r="F15" i="1"/>
  <c r="F13" i="1"/>
  <c r="F11" i="1"/>
  <c r="F9" i="1"/>
  <c r="F7" i="1"/>
  <c r="F5" i="1"/>
  <c r="F3" i="1"/>
  <c r="F17" i="12"/>
  <c r="F15" i="12"/>
  <c r="F13" i="12"/>
  <c r="F11" i="12"/>
  <c r="F9" i="12"/>
  <c r="F7" i="12"/>
  <c r="F5" i="12"/>
  <c r="F3" i="12"/>
  <c r="F17" i="11"/>
  <c r="F15" i="11"/>
  <c r="F13" i="11"/>
  <c r="F11" i="11"/>
  <c r="F9" i="11"/>
  <c r="F7" i="11"/>
  <c r="F5" i="11"/>
  <c r="F3" i="11"/>
  <c r="F9" i="8"/>
  <c r="F7" i="8"/>
  <c r="F5" i="8"/>
  <c r="F3" i="8"/>
  <c r="F9" i="7"/>
  <c r="F7" i="7"/>
  <c r="F5" i="7"/>
  <c r="F3" i="7"/>
  <c r="F9" i="6"/>
  <c r="F7" i="6"/>
  <c r="F5" i="6"/>
  <c r="F3" i="6"/>
  <c r="F13" i="5"/>
  <c r="F11" i="5"/>
  <c r="F9" i="5"/>
  <c r="F7" i="5"/>
  <c r="F5" i="5"/>
  <c r="F3" i="5"/>
  <c r="F9" i="4"/>
  <c r="F7" i="4"/>
  <c r="F5" i="4"/>
  <c r="F3" i="4"/>
  <c r="F9" i="3"/>
  <c r="F7" i="3"/>
  <c r="F5" i="3"/>
  <c r="F3" i="3"/>
  <c r="F19" i="2"/>
  <c r="F17" i="2"/>
  <c r="F15" i="2"/>
  <c r="F13" i="2"/>
  <c r="F11" i="2"/>
  <c r="F9" i="2"/>
  <c r="F7" i="2"/>
  <c r="F5" i="2"/>
  <c r="F3" i="2"/>
</calcChain>
</file>

<file path=xl/sharedStrings.xml><?xml version="1.0" encoding="utf-8"?>
<sst xmlns="http://schemas.openxmlformats.org/spreadsheetml/2006/main" count="259" uniqueCount="106">
  <si>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</si>
  <si>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</si>
  <si>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</si>
  <si>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</si>
  <si>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</si>
  <si>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</si>
  <si>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</si>
  <si>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</si>
  <si>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</si>
  <si>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</si>
  <si>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２ケタ掛け算</t>
    <rPh sb="3" eb="4">
      <t>カ</t>
    </rPh>
    <rPh sb="5" eb="6">
      <t>ザン</t>
    </rPh>
    <phoneticPr fontId="1"/>
  </si>
  <si>
    <t>６９ページ△２</t>
    <phoneticPr fontId="1"/>
  </si>
  <si>
    <t>６９ページ△３</t>
    <phoneticPr fontId="1"/>
  </si>
  <si>
    <t>７０ページ△４</t>
    <phoneticPr fontId="1"/>
  </si>
  <si>
    <t>７０ページ△５</t>
    <phoneticPr fontId="1"/>
  </si>
  <si>
    <t>７１ページ△６</t>
    <phoneticPr fontId="1"/>
  </si>
  <si>
    <t>７１ページ△７</t>
    <phoneticPr fontId="1"/>
  </si>
  <si>
    <t>７２ページ△１</t>
    <phoneticPr fontId="1"/>
  </si>
  <si>
    <t>７２ページ△２</t>
    <phoneticPr fontId="1"/>
  </si>
  <si>
    <t>７３ページ△３</t>
    <phoneticPr fontId="1"/>
  </si>
  <si>
    <t>１１０ページ△セ</t>
    <phoneticPr fontId="1"/>
  </si>
  <si>
    <t>１１１ページ△ソ</t>
    <phoneticPr fontId="1"/>
  </si>
  <si>
    <t>23×13</t>
    <phoneticPr fontId="1"/>
  </si>
  <si>
    <t>12×24</t>
    <phoneticPr fontId="1"/>
  </si>
  <si>
    <t>32×12</t>
    <phoneticPr fontId="1"/>
  </si>
  <si>
    <t>40×12</t>
    <phoneticPr fontId="1"/>
  </si>
  <si>
    <t>13×24</t>
    <phoneticPr fontId="1"/>
  </si>
  <si>
    <t>19×43</t>
    <phoneticPr fontId="1"/>
  </si>
  <si>
    <t>14×36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</si>
  <si>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</si>
  <si>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</si>
  <si>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</si>
  <si>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</si>
  <si>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</si>
  <si>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</si>
  <si>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36×47</t>
    <phoneticPr fontId="1"/>
  </si>
  <si>
    <t>32×48</t>
    <phoneticPr fontId="1"/>
  </si>
  <si>
    <t>76×59</t>
    <phoneticPr fontId="1"/>
  </si>
  <si>
    <t>70×86</t>
    <phoneticPr fontId="1"/>
  </si>
  <si>
    <t>52×83</t>
    <phoneticPr fontId="1"/>
  </si>
  <si>
    <t>23×26</t>
    <phoneticPr fontId="1"/>
  </si>
  <si>
    <t>42×17</t>
    <phoneticPr fontId="1"/>
  </si>
  <si>
    <t>25×36</t>
    <phoneticPr fontId="1"/>
  </si>
  <si>
    <t>38×25</t>
    <phoneticPr fontId="1"/>
  </si>
  <si>
    <t>57×19</t>
    <phoneticPr fontId="1"/>
  </si>
  <si>
    <t>24×83</t>
    <phoneticPr fontId="1"/>
  </si>
  <si>
    <t>45×82</t>
    <phoneticPr fontId="1"/>
  </si>
  <si>
    <t>27×73</t>
    <phoneticPr fontId="1"/>
  </si>
  <si>
    <t>16×75</t>
    <phoneticPr fontId="1"/>
  </si>
  <si>
    <t>39×62</t>
    <phoneticPr fontId="1"/>
  </si>
  <si>
    <t>14×20</t>
    <phoneticPr fontId="1"/>
  </si>
  <si>
    <t>27×30</t>
    <phoneticPr fontId="1"/>
  </si>
  <si>
    <t>87×60</t>
    <phoneticPr fontId="1"/>
  </si>
  <si>
    <t>56×90</t>
    <phoneticPr fontId="1"/>
  </si>
  <si>
    <t>7×48</t>
    <phoneticPr fontId="1"/>
  </si>
  <si>
    <t>8×95</t>
    <phoneticPr fontId="1"/>
  </si>
  <si>
    <t>4×27</t>
    <phoneticPr fontId="1"/>
  </si>
  <si>
    <t>5×32</t>
    <phoneticPr fontId="1"/>
  </si>
  <si>
    <t>132×23</t>
    <phoneticPr fontId="1"/>
  </si>
  <si>
    <t>231×32</t>
    <phoneticPr fontId="1"/>
  </si>
  <si>
    <t>316×43</t>
    <phoneticPr fontId="1"/>
  </si>
  <si>
    <t>214×47</t>
    <phoneticPr fontId="1"/>
  </si>
  <si>
    <t>498×75</t>
    <phoneticPr fontId="1"/>
  </si>
  <si>
    <t>754×69</t>
    <phoneticPr fontId="1"/>
  </si>
  <si>
    <t>501×48</t>
    <phoneticPr fontId="1"/>
  </si>
  <si>
    <t>907×93</t>
    <phoneticPr fontId="1"/>
  </si>
  <si>
    <t>604×60</t>
    <phoneticPr fontId="1"/>
  </si>
  <si>
    <t>208×50</t>
    <phoneticPr fontId="1"/>
  </si>
  <si>
    <t>21×4</t>
    <phoneticPr fontId="1"/>
  </si>
  <si>
    <t>310×2</t>
    <phoneticPr fontId="1"/>
  </si>
  <si>
    <t>13×20</t>
    <phoneticPr fontId="1"/>
  </si>
  <si>
    <t>25×40</t>
    <phoneticPr fontId="1"/>
  </si>
  <si>
    <t>25×12</t>
    <phoneticPr fontId="1"/>
  </si>
  <si>
    <t>16×25</t>
    <phoneticPr fontId="1"/>
  </si>
  <si>
    <t>24×25</t>
    <phoneticPr fontId="1"/>
  </si>
  <si>
    <t>6×70</t>
    <phoneticPr fontId="1"/>
  </si>
  <si>
    <t>3×26</t>
    <phoneticPr fontId="1"/>
  </si>
  <si>
    <t>32×40</t>
    <phoneticPr fontId="1"/>
  </si>
  <si>
    <t>50×90</t>
    <phoneticPr fontId="1"/>
  </si>
  <si>
    <t>14×23</t>
    <phoneticPr fontId="1"/>
  </si>
  <si>
    <t>21×19</t>
    <phoneticPr fontId="1"/>
  </si>
  <si>
    <t>30×28</t>
    <phoneticPr fontId="1"/>
  </si>
  <si>
    <t>62×95</t>
    <phoneticPr fontId="1"/>
  </si>
  <si>
    <t>76×49</t>
    <phoneticPr fontId="1"/>
  </si>
  <si>
    <t>86×57</t>
    <phoneticPr fontId="1"/>
  </si>
  <si>
    <t>18×63</t>
    <phoneticPr fontId="1"/>
  </si>
  <si>
    <t>532×24</t>
    <phoneticPr fontId="1"/>
  </si>
  <si>
    <t>978×48</t>
    <phoneticPr fontId="1"/>
  </si>
  <si>
    <t>609×34</t>
    <phoneticPr fontId="1"/>
  </si>
  <si>
    <t>214×80</t>
    <phoneticPr fontId="1"/>
  </si>
  <si>
    <t>12×35</t>
    <phoneticPr fontId="1"/>
  </si>
  <si>
    <t>16×41</t>
    <phoneticPr fontId="1"/>
  </si>
  <si>
    <t>27×32</t>
    <phoneticPr fontId="1"/>
  </si>
  <si>
    <t>18×14</t>
    <phoneticPr fontId="1"/>
  </si>
  <si>
    <t>25×23</t>
    <phoneticPr fontId="1"/>
  </si>
  <si>
    <t>39×21</t>
    <phoneticPr fontId="1"/>
  </si>
  <si>
    <t>17×34</t>
    <phoneticPr fontId="1"/>
  </si>
  <si>
    <t>28×31</t>
    <phoneticPr fontId="1"/>
  </si>
  <si>
    <t>37×13</t>
    <phoneticPr fontId="1"/>
  </si>
  <si>
    <t>29×35</t>
    <phoneticPr fontId="1"/>
  </si>
  <si>
    <t>43×72</t>
    <phoneticPr fontId="1"/>
  </si>
  <si>
    <t>14×95</t>
    <phoneticPr fontId="1"/>
  </si>
  <si>
    <t>58×47</t>
    <phoneticPr fontId="1"/>
  </si>
  <si>
    <t>18×67</t>
    <phoneticPr fontId="1"/>
  </si>
  <si>
    <t>93×26</t>
    <phoneticPr fontId="1"/>
  </si>
  <si>
    <t>37×85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</si>
</sst>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420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4.875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11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22</v>
      </c>
      <c r="C3" s="4" t="s">
        <v>0</v>
      </c>
      <c r="D3" s="5"/>
      <c r="E3" s="3"/>
      <c r="F3" s="1" t="str">
        <f>IF(D3="","",IF(D3=H3,"〇","X"))</f>
        <v/>
      </c>
      <c r="H3" s="3">
        <f>23*13</f>
        <v>299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23</v>
      </c>
      <c r="C5" s="4" t="s">
        <v>0</v>
      </c>
      <c r="D5" s="5"/>
      <c r="E5" s="3"/>
      <c r="F5" s="1" t="str">
        <f>IF(D5="","",IF(D5=H5,"〇","X"))</f>
        <v/>
      </c>
      <c r="H5" s="3">
        <f>12*24</f>
        <v>288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24</v>
      </c>
      <c r="C7" s="4" t="s">
        <v>0</v>
      </c>
      <c r="D7" s="5"/>
      <c r="E7" s="3"/>
      <c r="F7" s="1" t="str">
        <f>IF(D7="","",IF(D7=H7,"〇","X"))</f>
        <v/>
      </c>
      <c r="H7" s="3">
        <f>32*12</f>
        <v>384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25</v>
      </c>
      <c r="C9" s="4" t="s">
        <v>0</v>
      </c>
      <c r="D9" s="5"/>
      <c r="E9" s="3"/>
      <c r="F9" s="1" t="str">
        <f>IF(D9="","",IF(D9=H9,"〇","X"))</f>
        <v/>
      </c>
      <c r="H9" s="3">
        <f>40*12</f>
        <v>480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26</v>
      </c>
      <c r="C11" s="4" t="s">
        <v>0</v>
      </c>
      <c r="D11" s="5"/>
      <c r="E11" s="3"/>
      <c r="F11" s="1" t="str">
        <f>IF(D11="","",IF(D11=H11,"〇","X"))</f>
        <v/>
      </c>
      <c r="H11" s="3">
        <f>13*24</f>
        <v>312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27</v>
      </c>
      <c r="C13" s="4" t="s">
        <v>0</v>
      </c>
      <c r="D13" s="5"/>
      <c r="E13" s="3"/>
      <c r="F13" s="1" t="str">
        <f>IF(D13="","",IF(D13=H13,"〇","X"))</f>
        <v/>
      </c>
      <c r="H13" s="3">
        <f>19*43</f>
        <v>817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28</v>
      </c>
      <c r="C15" s="4" t="s">
        <v>0</v>
      </c>
      <c r="D15" s="5"/>
      <c r="E15" s="3"/>
      <c r="F15" s="1" t="str">
        <f>IF(D15="","",IF(D15=H15,"〇","X"))</f>
        <v/>
      </c>
      <c r="H15" s="3">
        <f>14*36</f>
        <v>504</v>
      </c>
    </row>
    <row r="16" spans="1:8" x14ac:dyDescent="0.4">
      <c r="A16" s="3"/>
      <c r="B16" s="8"/>
      <c r="C16" s="3"/>
      <c r="D16" s="6"/>
      <c r="E16" s="3"/>
    </row>
    <row r="17" spans="1:7" ht="56.25" customHeight="1" x14ac:dyDescent="0.4">
      <c r="A17" s="3"/>
      <c r="B17" s="8"/>
      <c r="C17" s="3"/>
      <c r="D17" s="6"/>
      <c r="E17" s="6"/>
      <c r="F17" s="6"/>
      <c r="G17" s="6"/>
    </row>
    <row r="18" spans="1:7" x14ac:dyDescent="0.4">
      <c r="A18" s="3"/>
      <c r="B18" s="8"/>
      <c r="C18" s="3"/>
      <c r="D18" s="6"/>
      <c r="E18" s="6"/>
      <c r="F18" s="6"/>
      <c r="G18" s="6"/>
    </row>
    <row r="19" spans="1:7" ht="56.25" customHeight="1" x14ac:dyDescent="0.4">
      <c r="A19" s="3"/>
      <c r="B19" s="8"/>
      <c r="C19" s="3"/>
      <c r="D19" s="6"/>
      <c r="E19" s="6"/>
      <c r="F19" s="6"/>
      <c r="G19" s="6"/>
    </row>
    <row r="20" spans="1:7" x14ac:dyDescent="0.4">
      <c r="A20" s="3"/>
      <c r="B20" s="8"/>
      <c r="C20" s="3"/>
      <c r="D20" s="6"/>
      <c r="E20" s="6"/>
      <c r="F20" s="6"/>
      <c r="G20" s="6"/>
    </row>
    <row r="21" spans="1:7" ht="56.25" customHeight="1" x14ac:dyDescent="0.4">
      <c r="A21" s="3"/>
      <c r="B21" s="8"/>
      <c r="C21" s="3"/>
      <c r="D21" s="6"/>
      <c r="E21" s="6"/>
      <c r="F21" s="6"/>
      <c r="G21" s="6"/>
    </row>
    <row r="22" spans="1:7" x14ac:dyDescent="0.4">
      <c r="A22" s="8"/>
      <c r="B22" s="2"/>
      <c r="C22" s="2"/>
      <c r="D22" s="6"/>
      <c r="E22" s="6"/>
      <c r="F22" s="6"/>
      <c r="G22" s="6"/>
    </row>
    <row r="23" spans="1:7" ht="56.25" customHeight="1" x14ac:dyDescent="0.4">
      <c r="A23" s="8"/>
      <c r="B23" s="2"/>
      <c r="C23" s="2"/>
      <c r="D23" s="2"/>
      <c r="E23" s="2"/>
    </row>
    <row r="24" spans="1:7" x14ac:dyDescent="0.4">
      <c r="A24" s="8"/>
      <c r="B24" s="2"/>
      <c r="C24" s="2"/>
      <c r="D24" s="2"/>
      <c r="E24" s="2"/>
      <c r="F24" s="2"/>
    </row>
    <row r="25" spans="1:7" ht="56.25" customHeight="1" x14ac:dyDescent="0.4">
      <c r="A25" s="8"/>
      <c r="B25" s="2"/>
      <c r="C25" s="2"/>
      <c r="D25" s="2"/>
      <c r="E25" s="2"/>
    </row>
    <row r="26" spans="1:7" x14ac:dyDescent="0.4">
      <c r="A26" s="8"/>
      <c r="B26" s="2"/>
      <c r="C26" s="2"/>
      <c r="D26" s="2"/>
      <c r="E26" s="2"/>
    </row>
    <row r="27" spans="1:7" ht="56.25" customHeight="1" x14ac:dyDescent="0.4">
      <c r="A27" s="8"/>
      <c r="B27" s="2"/>
      <c r="C27" s="2"/>
      <c r="D27" s="2"/>
      <c r="E27" s="2"/>
    </row>
    <row r="28" spans="1:7" x14ac:dyDescent="0.4">
      <c r="A28" s="8"/>
      <c r="B28" s="2"/>
      <c r="C28" s="2"/>
      <c r="D28" s="2"/>
      <c r="E28" s="2"/>
    </row>
    <row r="29" spans="1:7" ht="56.25" customHeight="1" x14ac:dyDescent="0.4">
      <c r="A29" s="8"/>
      <c r="B29" s="2"/>
      <c r="C29" s="2"/>
      <c r="D29" s="2"/>
      <c r="E29" s="2"/>
    </row>
    <row r="30" spans="1:7" x14ac:dyDescent="0.4">
      <c r="A30" s="8"/>
      <c r="B30" s="2"/>
      <c r="C30" s="2"/>
      <c r="D30" s="2"/>
      <c r="E30" s="2"/>
    </row>
    <row r="31" spans="1:7" ht="56.25" customHeight="1" x14ac:dyDescent="0.4">
      <c r="A31" s="8"/>
      <c r="B31" s="2"/>
      <c r="C31" s="2"/>
      <c r="D31" s="2"/>
      <c r="E31" s="2"/>
    </row>
    <row r="32" spans="1:7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7" priority="17">
      <formula>F3="X"</formula>
    </cfRule>
    <cfRule type="expression" dxfId="76" priority="18">
      <formula>F3="〇"</formula>
    </cfRule>
  </conditionalFormatting>
  <conditionalFormatting sqref="F7">
    <cfRule type="expression" dxfId="75" priority="13">
      <formula>$F$7="X"</formula>
    </cfRule>
    <cfRule type="expression" dxfId="74" priority="14">
      <formula>$F$7="〇"</formula>
    </cfRule>
  </conditionalFormatting>
  <conditionalFormatting sqref="F5">
    <cfRule type="expression" dxfId="73" priority="15">
      <formula>$F$5="X"</formula>
    </cfRule>
    <cfRule type="expression" dxfId="72" priority="16">
      <formula>$F$5="〇"</formula>
    </cfRule>
  </conditionalFormatting>
  <conditionalFormatting sqref="F9">
    <cfRule type="expression" dxfId="71" priority="11">
      <formula>$F$9="X"</formula>
    </cfRule>
    <cfRule type="expression" dxfId="70" priority="12">
      <formula>$F$9="〇"</formula>
    </cfRule>
  </conditionalFormatting>
  <conditionalFormatting sqref="F11">
    <cfRule type="expression" dxfId="69" priority="9">
      <formula>$F$11="X"</formula>
    </cfRule>
    <cfRule type="expression" dxfId="68" priority="10">
      <formula>$F$11="〇"</formula>
    </cfRule>
  </conditionalFormatting>
  <conditionalFormatting sqref="F13">
    <cfRule type="expression" dxfId="67" priority="7">
      <formula>$F$13="X"</formula>
    </cfRule>
    <cfRule type="expression" dxfId="66" priority="8">
      <formula>$F$13="〇"</formula>
    </cfRule>
  </conditionalFormatting>
  <conditionalFormatting sqref="F15">
    <cfRule type="expression" dxfId="65" priority="5">
      <formula>$F$15="X"</formula>
    </cfRule>
    <cfRule type="expression" dxfId="64" priority="6">
      <formula>$F$15="〇"</formula>
    </cfRule>
  </conditionalFormatting>
  <dataValidations count="1">
    <dataValidation type="whole" allowBlank="1" showInputMessage="1" showErrorMessage="1" sqref="C33:C1048576 E17:G22 D2:D22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F7CB-4110-4585-8879-213B60B00CF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6.75" style="3" bestFit="1" customWidth="1"/>
    <col min="5" max="5" width="3.125" customWidth="1"/>
    <col min="6" max="7" width="9" style="3"/>
    <col min="8" max="8" width="5.875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12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35</v>
      </c>
      <c r="C3" s="4" t="s">
        <v>0</v>
      </c>
      <c r="D3" s="5"/>
      <c r="E3" s="3"/>
      <c r="F3" s="1" t="str">
        <f>IF(D3="","",IF(D3=H3,"〇","X"))</f>
        <v/>
      </c>
      <c r="H3" s="3">
        <f>36*47</f>
        <v>1692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36</v>
      </c>
      <c r="C5" s="4" t="s">
        <v>0</v>
      </c>
      <c r="D5" s="5"/>
      <c r="E5" s="3"/>
      <c r="F5" s="1" t="str">
        <f>IF(D5="","",IF(D5=H5,"〇","X"))</f>
        <v/>
      </c>
      <c r="H5" s="3">
        <f>32*48</f>
        <v>1536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37</v>
      </c>
      <c r="C7" s="4" t="s">
        <v>0</v>
      </c>
      <c r="D7" s="5"/>
      <c r="E7" s="3"/>
      <c r="F7" s="1" t="str">
        <f>IF(D7="","",IF(D7=H7,"〇","X"))</f>
        <v/>
      </c>
      <c r="H7" s="3">
        <f>76*59</f>
        <v>4484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38</v>
      </c>
      <c r="C9" s="4" t="s">
        <v>0</v>
      </c>
      <c r="D9" s="5"/>
      <c r="E9" s="3"/>
      <c r="F9" s="1" t="str">
        <f>IF(D9="","",IF(D9=H9,"〇","X"))</f>
        <v/>
      </c>
      <c r="H9" s="3">
        <f>70*86</f>
        <v>6020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39</v>
      </c>
      <c r="C11" s="4" t="s">
        <v>0</v>
      </c>
      <c r="D11" s="5"/>
      <c r="E11" s="3"/>
      <c r="F11" s="1" t="str">
        <f>IF(D11="","",IF(D11=H11,"〇","X"))</f>
        <v/>
      </c>
      <c r="H11" s="3">
        <f>52*83</f>
        <v>4316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40</v>
      </c>
      <c r="C13" s="4" t="s">
        <v>0</v>
      </c>
      <c r="D13" s="5"/>
      <c r="E13" s="3"/>
      <c r="F13" s="1" t="str">
        <f>IF(D13="","",IF(D13=H13,"〇","X"))</f>
        <v/>
      </c>
      <c r="H13" s="3">
        <f>23*26</f>
        <v>598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41</v>
      </c>
      <c r="C15" s="4" t="s">
        <v>0</v>
      </c>
      <c r="D15" s="5"/>
      <c r="E15" s="3"/>
      <c r="F15" s="1" t="str">
        <f>IF(D15="","",IF(D15=H15,"〇","X"))</f>
        <v/>
      </c>
      <c r="H15" s="3">
        <f>42*17</f>
        <v>714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42</v>
      </c>
      <c r="C17" s="4" t="s">
        <v>0</v>
      </c>
      <c r="D17" s="5"/>
      <c r="E17" s="3"/>
      <c r="F17" s="1" t="str">
        <f>IF(D17="","",IF(D17=H17,"〇","X"))</f>
        <v/>
      </c>
      <c r="H17" s="3">
        <f>25*36</f>
        <v>900</v>
      </c>
    </row>
    <row r="18" spans="1:8" ht="19.5" thickBot="1" x14ac:dyDescent="0.45">
      <c r="A18" s="3"/>
      <c r="B18" s="8"/>
      <c r="C18" s="3"/>
      <c r="D18" s="6"/>
      <c r="E18" s="3"/>
    </row>
    <row r="19" spans="1:8" ht="56.25" customHeight="1" thickBot="1" x14ac:dyDescent="0.45">
      <c r="A19" s="10" t="s">
        <v>9</v>
      </c>
      <c r="B19" s="7" t="s">
        <v>43</v>
      </c>
      <c r="C19" s="4" t="s">
        <v>0</v>
      </c>
      <c r="D19" s="5"/>
      <c r="E19" s="3"/>
      <c r="F19" s="1" t="str">
        <f>IF(D19="","",IF(D19=H19,"〇","X"))</f>
        <v/>
      </c>
      <c r="H19" s="3">
        <f>38*25</f>
        <v>950</v>
      </c>
    </row>
    <row r="20" spans="1:8" ht="19.5" thickBot="1" x14ac:dyDescent="0.45">
      <c r="A20" s="8"/>
      <c r="B20" s="3"/>
      <c r="C20" s="6"/>
      <c r="E20" s="3"/>
    </row>
    <row r="21" spans="1:8" ht="56.25" customHeight="1" thickBot="1" x14ac:dyDescent="0.45">
      <c r="A21" s="10" t="s">
        <v>29</v>
      </c>
      <c r="B21" s="7" t="s">
        <v>44</v>
      </c>
      <c r="C21" s="4" t="s">
        <v>0</v>
      </c>
      <c r="D21" s="5"/>
      <c r="E21" s="3"/>
      <c r="F21" s="1" t="str">
        <f>IF(D21="","",IF(D21=H21,"〇","X"))</f>
        <v/>
      </c>
      <c r="H21" s="3">
        <f>57*19</f>
        <v>1083</v>
      </c>
    </row>
    <row r="22" spans="1:8" ht="19.5" thickBot="1" x14ac:dyDescent="0.45">
      <c r="A22" s="8"/>
      <c r="B22" s="3"/>
      <c r="C22" s="6"/>
      <c r="E22" s="3"/>
    </row>
    <row r="23" spans="1:8" ht="56.25" customHeight="1" thickBot="1" x14ac:dyDescent="0.45">
      <c r="A23" s="10" t="s">
        <v>30</v>
      </c>
      <c r="B23" s="7" t="s">
        <v>45</v>
      </c>
      <c r="C23" s="4" t="s">
        <v>0</v>
      </c>
      <c r="D23" s="5"/>
      <c r="E23" s="3"/>
      <c r="F23" s="1" t="str">
        <f>IF(D23="","",IF(D23=H23,"〇","X"))</f>
        <v/>
      </c>
      <c r="H23" s="3">
        <f>24*83</f>
        <v>1992</v>
      </c>
    </row>
    <row r="24" spans="1:8" ht="19.5" thickBot="1" x14ac:dyDescent="0.45">
      <c r="A24" s="8"/>
      <c r="B24" s="3"/>
      <c r="C24" s="6"/>
      <c r="E24" s="3"/>
    </row>
    <row r="25" spans="1:8" ht="56.25" customHeight="1" thickBot="1" x14ac:dyDescent="0.45">
      <c r="A25" s="10" t="s">
        <v>31</v>
      </c>
      <c r="B25" s="7" t="s">
        <v>46</v>
      </c>
      <c r="C25" s="4" t="s">
        <v>0</v>
      </c>
      <c r="D25" s="5"/>
      <c r="E25" s="3"/>
      <c r="F25" s="1" t="str">
        <f>IF(D25="","",IF(D25=H25,"〇","X"))</f>
        <v/>
      </c>
      <c r="H25" s="3">
        <f>45*82</f>
        <v>3690</v>
      </c>
    </row>
    <row r="26" spans="1:8" ht="19.5" thickBot="1" x14ac:dyDescent="0.45">
      <c r="A26" s="8"/>
      <c r="B26" s="3"/>
      <c r="C26" s="6"/>
      <c r="E26" s="3"/>
    </row>
    <row r="27" spans="1:8" ht="56.25" customHeight="1" thickBot="1" x14ac:dyDescent="0.45">
      <c r="A27" s="10" t="s">
        <v>32</v>
      </c>
      <c r="B27" s="7" t="s">
        <v>47</v>
      </c>
      <c r="C27" s="4" t="s">
        <v>0</v>
      </c>
      <c r="D27" s="5"/>
      <c r="E27" s="3"/>
      <c r="F27" s="1" t="str">
        <f>IF(D27="","",IF(D27=H27,"〇","X"))</f>
        <v/>
      </c>
      <c r="H27" s="3">
        <f>27*73</f>
        <v>1971</v>
      </c>
    </row>
    <row r="28" spans="1:8" ht="19.5" thickBot="1" x14ac:dyDescent="0.45">
      <c r="A28" s="8"/>
      <c r="B28" s="3"/>
      <c r="C28" s="6"/>
      <c r="E28" s="3"/>
    </row>
    <row r="29" spans="1:8" ht="56.25" customHeight="1" thickBot="1" x14ac:dyDescent="0.45">
      <c r="A29" s="10" t="s">
        <v>33</v>
      </c>
      <c r="B29" s="7" t="s">
        <v>48</v>
      </c>
      <c r="C29" s="4" t="s">
        <v>0</v>
      </c>
      <c r="D29" s="5"/>
      <c r="E29" s="3"/>
      <c r="F29" s="1" t="str">
        <f>IF(D29="","",IF(D29=H29,"〇","X"))</f>
        <v/>
      </c>
      <c r="H29" s="3">
        <f>16*75</f>
        <v>1200</v>
      </c>
    </row>
    <row r="30" spans="1:8" ht="19.5" thickBot="1" x14ac:dyDescent="0.45">
      <c r="A30" s="8"/>
      <c r="B30" s="3"/>
      <c r="C30" s="6"/>
      <c r="E30" s="3"/>
    </row>
    <row r="31" spans="1:8" ht="56.25" customHeight="1" thickBot="1" x14ac:dyDescent="0.45">
      <c r="A31" s="10" t="s">
        <v>34</v>
      </c>
      <c r="B31" s="7" t="s">
        <v>49</v>
      </c>
      <c r="C31" s="4" t="s">
        <v>0</v>
      </c>
      <c r="D31" s="5"/>
      <c r="E31" s="3"/>
      <c r="F31" s="1" t="str">
        <f>IF(D31="","",IF(D31=H31,"〇","X"))</f>
        <v/>
      </c>
      <c r="H31" s="3">
        <f>39*62</f>
        <v>2418</v>
      </c>
    </row>
    <row r="32" spans="1:8" x14ac:dyDescent="0.4">
      <c r="A32" s="8"/>
      <c r="B32" s="3"/>
      <c r="C32" s="6"/>
      <c r="E32" s="3"/>
    </row>
    <row r="33" spans="1:5" ht="56.25" customHeight="1" x14ac:dyDescent="0.4">
      <c r="A33" s="8"/>
      <c r="B33" s="3"/>
      <c r="C33" s="6"/>
      <c r="E33" s="3"/>
    </row>
    <row r="34" spans="1:5" x14ac:dyDescent="0.4">
      <c r="A34" s="8"/>
      <c r="B34" s="3"/>
      <c r="C34" s="6"/>
      <c r="E34" s="3"/>
    </row>
    <row r="35" spans="1:5" ht="56.25" customHeight="1" x14ac:dyDescent="0.4">
      <c r="A35" s="8"/>
      <c r="B35" s="3"/>
      <c r="C35" s="6"/>
      <c r="E35" s="3"/>
    </row>
    <row r="36" spans="1:5" x14ac:dyDescent="0.4">
      <c r="A36" s="8"/>
      <c r="B36" s="3"/>
      <c r="C36" s="6"/>
      <c r="E36" s="3"/>
    </row>
    <row r="37" spans="1:5" ht="56.25" customHeight="1" x14ac:dyDescent="0.4">
      <c r="A37" s="8"/>
      <c r="B37" s="3"/>
      <c r="C37" s="6"/>
      <c r="E37" s="3"/>
    </row>
    <row r="39" spans="1:5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9" priority="29">
      <formula>F3="X"</formula>
    </cfRule>
    <cfRule type="expression" dxfId="58" priority="30">
      <formula>F3="〇"</formula>
    </cfRule>
  </conditionalFormatting>
  <conditionalFormatting sqref="F7">
    <cfRule type="expression" dxfId="57" priority="25">
      <formula>$F$7="X"</formula>
    </cfRule>
    <cfRule type="expression" dxfId="56" priority="26">
      <formula>$F$7="〇"</formula>
    </cfRule>
  </conditionalFormatting>
  <conditionalFormatting sqref="F5">
    <cfRule type="expression" dxfId="55" priority="27">
      <formula>$F$5="X"</formula>
    </cfRule>
    <cfRule type="expression" dxfId="54" priority="28">
      <formula>$F$5="〇"</formula>
    </cfRule>
  </conditionalFormatting>
  <conditionalFormatting sqref="F9">
    <cfRule type="expression" dxfId="53" priority="23">
      <formula>$F$9="X"</formula>
    </cfRule>
    <cfRule type="expression" dxfId="52" priority="24">
      <formula>$F$9="〇"</formula>
    </cfRule>
  </conditionalFormatting>
  <conditionalFormatting sqref="F11">
    <cfRule type="expression" dxfId="51" priority="21">
      <formula>$F$11="X"</formula>
    </cfRule>
    <cfRule type="expression" dxfId="50" priority="22">
      <formula>$F$11="〇"</formula>
    </cfRule>
  </conditionalFormatting>
  <conditionalFormatting sqref="F13">
    <cfRule type="expression" dxfId="49" priority="19">
      <formula>$F$13="X"</formula>
    </cfRule>
    <cfRule type="expression" dxfId="48" priority="20">
      <formula>$F$13="〇"</formula>
    </cfRule>
  </conditionalFormatting>
  <conditionalFormatting sqref="F15">
    <cfRule type="expression" dxfId="47" priority="17">
      <formula>$F$15="X"</formula>
    </cfRule>
    <cfRule type="expression" dxfId="46" priority="18">
      <formula>$F$15="〇"</formula>
    </cfRule>
  </conditionalFormatting>
  <conditionalFormatting sqref="F17">
    <cfRule type="expression" dxfId="45" priority="13">
      <formula>$F$17="X"</formula>
    </cfRule>
    <cfRule type="expression" dxfId="44" priority="16">
      <formula>$F$17="〇"</formula>
    </cfRule>
  </conditionalFormatting>
  <conditionalFormatting sqref="F19">
    <cfRule type="expression" dxfId="43" priority="14">
      <formula>$F$19="〇"</formula>
    </cfRule>
    <cfRule type="expression" dxfId="42" priority="15">
      <formula>$F$19="X"</formula>
    </cfRule>
  </conditionalFormatting>
  <conditionalFormatting sqref="F21">
    <cfRule type="expression" dxfId="41" priority="11">
      <formula>$F$21="〇"</formula>
    </cfRule>
    <cfRule type="expression" dxfId="40" priority="12">
      <formula>$F$21="X"</formula>
    </cfRule>
  </conditionalFormatting>
  <conditionalFormatting sqref="F23">
    <cfRule type="expression" dxfId="39" priority="9">
      <formula>$F$23="〇"</formula>
    </cfRule>
    <cfRule type="expression" dxfId="38" priority="10">
      <formula>$F$23="X"</formula>
    </cfRule>
  </conditionalFormatting>
  <conditionalFormatting sqref="F25">
    <cfRule type="expression" dxfId="37" priority="7">
      <formula>$F$25="〇"</formula>
    </cfRule>
    <cfRule type="expression" dxfId="36" priority="8">
      <formula>$F$25="X"</formula>
    </cfRule>
  </conditionalFormatting>
  <conditionalFormatting sqref="F27">
    <cfRule type="expression" dxfId="35" priority="5">
      <formula>$F$27="〇"</formula>
    </cfRule>
    <cfRule type="expression" dxfId="34" priority="6">
      <formula>$F$27="X"</formula>
    </cfRule>
  </conditionalFormatting>
  <conditionalFormatting sqref="F29">
    <cfRule type="expression" dxfId="33" priority="3">
      <formula>$F$29="〇"</formula>
    </cfRule>
    <cfRule type="expression" dxfId="32" priority="4">
      <formula>$F$29="X"</formula>
    </cfRule>
  </conditionalFormatting>
  <conditionalFormatting sqref="F31">
    <cfRule type="expression" dxfId="31" priority="1">
      <formula>$F$31="〇"</formula>
    </cfRule>
    <cfRule type="expression" dxfId="30" priority="2">
      <formula>$F$31="X"</formula>
    </cfRule>
  </conditionalFormatting>
  <dataValidations count="1">
    <dataValidation type="whole" allowBlank="1" showInputMessage="1" showErrorMessage="1" sqref="D31 D2:D19 C20 D21 C22 D23 C24 D25 C26 D27 C28 D29 C30 C32:C1048576" xr:uid="{4B279E30-463E-4316-AF1D-DB265CD0D6C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072D-1DA8-45FE-AE9D-6B06A14D0690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6.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13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50</v>
      </c>
      <c r="C3" s="4" t="s">
        <v>0</v>
      </c>
      <c r="D3" s="5"/>
      <c r="E3" s="3"/>
      <c r="F3" s="1" t="str">
        <f>IF(D3="","",IF(D3=H3,"〇","X"))</f>
        <v/>
      </c>
      <c r="H3" s="3">
        <f>14*20</f>
        <v>280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51</v>
      </c>
      <c r="C5" s="4" t="s">
        <v>0</v>
      </c>
      <c r="D5" s="5"/>
      <c r="E5" s="3"/>
      <c r="F5" s="1" t="str">
        <f>IF(D5="","",IF(D5=H5,"〇","X"))</f>
        <v/>
      </c>
      <c r="H5" s="3">
        <f>27*30</f>
        <v>810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52</v>
      </c>
      <c r="C7" s="4" t="s">
        <v>0</v>
      </c>
      <c r="D7" s="5"/>
      <c r="E7" s="3"/>
      <c r="F7" s="1" t="str">
        <f>IF(D7="","",IF(D7=H7,"〇","X"))</f>
        <v/>
      </c>
      <c r="H7" s="3">
        <f>87*60</f>
        <v>5220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53</v>
      </c>
      <c r="C9" s="4" t="s">
        <v>0</v>
      </c>
      <c r="D9" s="5"/>
      <c r="E9" s="3"/>
      <c r="F9" s="1" t="str">
        <f>IF(D9="","",IF(D9=H9,"〇","X"))</f>
        <v/>
      </c>
      <c r="H9" s="3">
        <f>56*90</f>
        <v>5040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6" ht="56.25" customHeight="1" x14ac:dyDescent="0.4">
      <c r="A17" s="3"/>
      <c r="B17" s="8"/>
      <c r="C17" s="3"/>
      <c r="D17" s="6"/>
      <c r="E17" s="3"/>
    </row>
    <row r="18" spans="1:6" x14ac:dyDescent="0.4">
      <c r="A18" s="3"/>
      <c r="B18" s="8"/>
      <c r="C18" s="3"/>
      <c r="D18" s="6"/>
      <c r="E18" s="3"/>
    </row>
    <row r="19" spans="1:6" ht="56.25" customHeight="1" x14ac:dyDescent="0.4">
      <c r="A19" s="3"/>
      <c r="B19" s="8"/>
      <c r="C19" s="3"/>
      <c r="D19" s="6"/>
      <c r="E19" s="3"/>
    </row>
    <row r="20" spans="1:6" x14ac:dyDescent="0.4">
      <c r="A20" s="3"/>
      <c r="B20" s="8"/>
      <c r="C20" s="3"/>
      <c r="D20" s="6"/>
      <c r="E20" s="3"/>
    </row>
    <row r="21" spans="1:6" ht="56.25" customHeight="1" x14ac:dyDescent="0.4">
      <c r="A21" s="8"/>
      <c r="B21" s="2"/>
      <c r="C21" s="2"/>
      <c r="D21" s="2"/>
      <c r="E21" s="2"/>
    </row>
    <row r="22" spans="1:6" x14ac:dyDescent="0.4">
      <c r="A22" s="8"/>
      <c r="B22" s="2"/>
      <c r="C22" s="2"/>
      <c r="D22" s="2"/>
      <c r="E22" s="2"/>
      <c r="F22" s="2"/>
    </row>
    <row r="23" spans="1:6" ht="56.25" customHeight="1" x14ac:dyDescent="0.4">
      <c r="A23" s="8"/>
      <c r="B23" s="2"/>
      <c r="C23" s="2"/>
      <c r="D23" s="2"/>
      <c r="E23" s="2"/>
    </row>
    <row r="24" spans="1:6" x14ac:dyDescent="0.4">
      <c r="A24" s="8"/>
      <c r="B24" s="2"/>
      <c r="C24" s="2"/>
      <c r="D24" s="2"/>
      <c r="E24" s="2"/>
      <c r="F24" s="2"/>
    </row>
    <row r="25" spans="1:6" ht="56.25" customHeight="1" x14ac:dyDescent="0.4">
      <c r="A25" s="8"/>
      <c r="B25" s="2"/>
      <c r="C25" s="2"/>
      <c r="D25" s="2"/>
      <c r="E25" s="2"/>
    </row>
    <row r="26" spans="1:6" x14ac:dyDescent="0.4">
      <c r="A26" s="8"/>
      <c r="B26" s="2"/>
      <c r="C26" s="2"/>
      <c r="D26" s="2"/>
      <c r="E26" s="2"/>
    </row>
    <row r="27" spans="1:6" ht="56.25" customHeight="1" x14ac:dyDescent="0.4">
      <c r="A27" s="8"/>
      <c r="B27" s="2"/>
      <c r="C27" s="2"/>
      <c r="D27" s="2"/>
      <c r="E27" s="2"/>
    </row>
    <row r="28" spans="1:6" x14ac:dyDescent="0.4">
      <c r="A28" s="8"/>
      <c r="B28" s="2"/>
      <c r="C28" s="2"/>
      <c r="D28" s="2"/>
      <c r="E28" s="2"/>
    </row>
    <row r="29" spans="1:6" ht="56.25" customHeight="1" x14ac:dyDescent="0.4">
      <c r="A29" s="8"/>
      <c r="B29" s="2"/>
      <c r="C29" s="2"/>
      <c r="D29" s="2"/>
      <c r="E29" s="2"/>
    </row>
    <row r="30" spans="1:6" x14ac:dyDescent="0.4">
      <c r="A30" s="8"/>
      <c r="B30" s="2"/>
      <c r="C30" s="2"/>
      <c r="D30" s="2"/>
      <c r="E30" s="2"/>
    </row>
    <row r="31" spans="1:6" ht="56.25" customHeight="1" x14ac:dyDescent="0.4">
      <c r="A31" s="8"/>
      <c r="B31" s="2"/>
      <c r="C31" s="2"/>
      <c r="D31" s="2"/>
      <c r="E31" s="2"/>
    </row>
    <row r="32" spans="1:6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9" priority="17">
      <formula>F3="X"</formula>
    </cfRule>
    <cfRule type="expression" dxfId="238" priority="18">
      <formula>F3="〇"</formula>
    </cfRule>
  </conditionalFormatting>
  <conditionalFormatting sqref="F7">
    <cfRule type="expression" dxfId="237" priority="13">
      <formula>$F$7="X"</formula>
    </cfRule>
    <cfRule type="expression" dxfId="236" priority="14">
      <formula>$F$7="〇"</formula>
    </cfRule>
  </conditionalFormatting>
  <conditionalFormatting sqref="F5">
    <cfRule type="expression" dxfId="235" priority="15">
      <formula>$F$5="X"</formula>
    </cfRule>
    <cfRule type="expression" dxfId="234" priority="16">
      <formula>$F$5="〇"</formula>
    </cfRule>
  </conditionalFormatting>
  <conditionalFormatting sqref="F9">
    <cfRule type="expression" dxfId="233" priority="11">
      <formula>$F$9="X"</formula>
    </cfRule>
    <cfRule type="expression" dxfId="232" priority="12">
      <formula>$F$9="〇"</formula>
    </cfRule>
  </conditionalFormatting>
  <dataValidations count="1">
    <dataValidation type="whole" allowBlank="1" showInputMessage="1" showErrorMessage="1" sqref="C33:C1048576 D2:D20" xr:uid="{FEF9BBDD-9284-485B-AA50-215FA710776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F4DD-5B45-4624-A554-0D9CFC0C7A0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14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54</v>
      </c>
      <c r="C3" s="4" t="s">
        <v>0</v>
      </c>
      <c r="D3" s="5"/>
      <c r="E3" s="3"/>
      <c r="F3" s="1" t="str">
        <f>IF(D3="","",IF(D3=H3,"〇","X"))</f>
        <v/>
      </c>
      <c r="H3" s="3">
        <f>7*48</f>
        <v>336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55</v>
      </c>
      <c r="C5" s="4" t="s">
        <v>0</v>
      </c>
      <c r="D5" s="5"/>
      <c r="E5" s="3"/>
      <c r="F5" s="1" t="str">
        <f>IF(D5="","",IF(D5=H5,"〇","X"))</f>
        <v/>
      </c>
      <c r="H5" s="3">
        <f>8*95</f>
        <v>760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56</v>
      </c>
      <c r="C7" s="4" t="s">
        <v>0</v>
      </c>
      <c r="D7" s="5"/>
      <c r="E7" s="3"/>
      <c r="F7" s="1" t="str">
        <f>IF(D7="","",IF(D7=H7,"〇","X"))</f>
        <v/>
      </c>
      <c r="H7" s="3">
        <f>4*27</f>
        <v>108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57</v>
      </c>
      <c r="C9" s="4" t="s">
        <v>0</v>
      </c>
      <c r="D9" s="5"/>
      <c r="E9" s="3"/>
      <c r="F9" s="1" t="str">
        <f>IF(D9="","",IF(D9=H9,"〇","X"))</f>
        <v/>
      </c>
      <c r="H9" s="3">
        <f>5*32</f>
        <v>160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6" ht="56.25" customHeight="1" x14ac:dyDescent="0.4">
      <c r="A17" s="3"/>
      <c r="B17" s="8"/>
      <c r="C17" s="3"/>
      <c r="D17" s="6"/>
      <c r="E17" s="3"/>
    </row>
    <row r="18" spans="1:6" x14ac:dyDescent="0.4">
      <c r="A18" s="3"/>
      <c r="B18" s="8"/>
      <c r="C18" s="3"/>
      <c r="D18" s="6"/>
      <c r="E18" s="3"/>
    </row>
    <row r="19" spans="1:6" ht="56.25" customHeight="1" x14ac:dyDescent="0.4">
      <c r="A19" s="3"/>
      <c r="B19" s="8"/>
      <c r="C19" s="3"/>
      <c r="D19" s="6"/>
      <c r="E19" s="3"/>
    </row>
    <row r="20" spans="1:6" x14ac:dyDescent="0.4">
      <c r="A20" s="3"/>
      <c r="B20" s="8"/>
      <c r="C20" s="3"/>
      <c r="D20" s="6"/>
      <c r="E20" s="3"/>
    </row>
    <row r="21" spans="1:6" ht="56.25" customHeight="1" x14ac:dyDescent="0.4">
      <c r="A21" s="3"/>
      <c r="B21" s="8"/>
      <c r="C21" s="3"/>
      <c r="D21" s="6"/>
      <c r="E21" s="3"/>
    </row>
    <row r="22" spans="1:6" x14ac:dyDescent="0.4">
      <c r="A22" s="3"/>
      <c r="B22" s="8"/>
      <c r="C22" s="3"/>
      <c r="D22" s="6"/>
      <c r="E22" s="3"/>
    </row>
    <row r="23" spans="1:6" ht="56.25" customHeight="1" x14ac:dyDescent="0.4">
      <c r="A23" s="8"/>
      <c r="B23" s="2"/>
      <c r="C23" s="2"/>
      <c r="D23" s="2"/>
      <c r="E23" s="2"/>
    </row>
    <row r="24" spans="1:6" x14ac:dyDescent="0.4">
      <c r="A24" s="8"/>
      <c r="B24" s="2"/>
      <c r="C24" s="2"/>
      <c r="D24" s="2"/>
      <c r="E24" s="2"/>
      <c r="F24" s="2"/>
    </row>
    <row r="25" spans="1:6" ht="56.25" customHeight="1" x14ac:dyDescent="0.4">
      <c r="A25" s="8"/>
      <c r="B25" s="2"/>
      <c r="C25" s="2"/>
      <c r="D25" s="2"/>
      <c r="E25" s="2"/>
    </row>
    <row r="26" spans="1:6" x14ac:dyDescent="0.4">
      <c r="A26" s="8"/>
      <c r="B26" s="2"/>
      <c r="C26" s="2"/>
      <c r="D26" s="2"/>
      <c r="E26" s="2"/>
    </row>
    <row r="27" spans="1:6" ht="56.25" customHeight="1" x14ac:dyDescent="0.4">
      <c r="A27" s="8"/>
      <c r="B27" s="2"/>
      <c r="C27" s="2"/>
      <c r="D27" s="2"/>
      <c r="E27" s="2"/>
    </row>
    <row r="28" spans="1:6" x14ac:dyDescent="0.4">
      <c r="A28" s="8"/>
      <c r="B28" s="2"/>
      <c r="C28" s="2"/>
      <c r="D28" s="2"/>
      <c r="E28" s="2"/>
    </row>
    <row r="29" spans="1:6" ht="56.25" customHeight="1" x14ac:dyDescent="0.4">
      <c r="A29" s="8"/>
      <c r="B29" s="2"/>
      <c r="C29" s="2"/>
      <c r="D29" s="2"/>
      <c r="E29" s="2"/>
    </row>
    <row r="30" spans="1:6" x14ac:dyDescent="0.4">
      <c r="A30" s="8"/>
      <c r="B30" s="2"/>
      <c r="C30" s="2"/>
      <c r="D30" s="2"/>
      <c r="E30" s="2"/>
    </row>
    <row r="31" spans="1:6" ht="56.25" customHeight="1" x14ac:dyDescent="0.4">
      <c r="A31" s="8"/>
      <c r="B31" s="2"/>
      <c r="C31" s="2"/>
      <c r="D31" s="2"/>
      <c r="E31" s="2"/>
    </row>
    <row r="32" spans="1:6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21" priority="17">
      <formula>F3="X"</formula>
    </cfRule>
    <cfRule type="expression" dxfId="220" priority="18">
      <formula>F3="〇"</formula>
    </cfRule>
  </conditionalFormatting>
  <conditionalFormatting sqref="F7">
    <cfRule type="expression" dxfId="219" priority="13">
      <formula>$F$7="X"</formula>
    </cfRule>
    <cfRule type="expression" dxfId="218" priority="14">
      <formula>$F$7="〇"</formula>
    </cfRule>
  </conditionalFormatting>
  <conditionalFormatting sqref="F5">
    <cfRule type="expression" dxfId="217" priority="15">
      <formula>$F$5="X"</formula>
    </cfRule>
    <cfRule type="expression" dxfId="216" priority="16">
      <formula>$F$5="〇"</formula>
    </cfRule>
  </conditionalFormatting>
  <conditionalFormatting sqref="F9">
    <cfRule type="expression" dxfId="215" priority="11">
      <formula>$F$9="X"</formula>
    </cfRule>
    <cfRule type="expression" dxfId="214" priority="12">
      <formula>$F$9="〇"</formula>
    </cfRule>
  </conditionalFormatting>
  <dataValidations count="1">
    <dataValidation type="whole" allowBlank="1" showInputMessage="1" showErrorMessage="1" sqref="C33:C1048576 D2:D22" xr:uid="{B357CAB0-90DF-4E8D-BE0D-CBF8E3038CB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E4AC-9CE6-4851-9C09-4107A277BAD1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31.8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15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58</v>
      </c>
      <c r="C3" s="4" t="s">
        <v>0</v>
      </c>
      <c r="D3" s="5"/>
      <c r="E3" s="3"/>
      <c r="F3" s="1" t="str">
        <f>IF(D3="","",IF(D3=H3,"〇","X"))</f>
        <v/>
      </c>
      <c r="H3" s="3">
        <f>132*23</f>
        <v>3036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59</v>
      </c>
      <c r="C5" s="4" t="s">
        <v>0</v>
      </c>
      <c r="D5" s="5"/>
      <c r="E5" s="3"/>
      <c r="F5" s="1" t="str">
        <f>IF(D5="","",IF(D5=H5,"〇","X"))</f>
        <v/>
      </c>
      <c r="H5" s="3">
        <f>231*32</f>
        <v>7392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60</v>
      </c>
      <c r="C7" s="4" t="s">
        <v>0</v>
      </c>
      <c r="D7" s="5"/>
      <c r="E7" s="3"/>
      <c r="F7" s="1" t="str">
        <f>IF(D7="","",IF(D7=H7,"〇","X"))</f>
        <v/>
      </c>
      <c r="H7" s="3">
        <f>316*43</f>
        <v>13588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61</v>
      </c>
      <c r="C9" s="4" t="s">
        <v>0</v>
      </c>
      <c r="D9" s="5"/>
      <c r="E9" s="3"/>
      <c r="F9" s="1" t="str">
        <f>IF(D9="","",IF(D9=H9,"〇","X"))</f>
        <v/>
      </c>
      <c r="H9" s="3">
        <f>214*47</f>
        <v>10058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62</v>
      </c>
      <c r="C11" s="4" t="s">
        <v>0</v>
      </c>
      <c r="D11" s="5"/>
      <c r="E11" s="3"/>
      <c r="F11" s="1" t="str">
        <f>IF(D11="","",IF(D11=H11,"〇","X"))</f>
        <v/>
      </c>
      <c r="H11" s="3">
        <f>498*75</f>
        <v>37350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63</v>
      </c>
      <c r="C13" s="4" t="s">
        <v>0</v>
      </c>
      <c r="D13" s="5"/>
      <c r="E13" s="3"/>
      <c r="F13" s="1" t="str">
        <f>IF(D13="","",IF(D13=H13,"〇","X"))</f>
        <v/>
      </c>
      <c r="H13" s="3">
        <f>754*69</f>
        <v>52026</v>
      </c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5" ht="56.25" customHeight="1" x14ac:dyDescent="0.4">
      <c r="A17" s="3"/>
      <c r="B17" s="8"/>
      <c r="C17" s="3"/>
      <c r="D17" s="6"/>
      <c r="E17" s="3"/>
    </row>
    <row r="18" spans="1:5" x14ac:dyDescent="0.4">
      <c r="A18" s="3"/>
      <c r="B18" s="8"/>
      <c r="C18" s="3"/>
      <c r="D18" s="6"/>
      <c r="E18" s="3"/>
    </row>
    <row r="19" spans="1:5" ht="56.25" customHeight="1" x14ac:dyDescent="0.4">
      <c r="A19" s="3"/>
      <c r="B19" s="8"/>
      <c r="C19" s="3"/>
      <c r="D19" s="6"/>
      <c r="E19" s="3"/>
    </row>
    <row r="20" spans="1:5" x14ac:dyDescent="0.4">
      <c r="A20" s="3"/>
      <c r="B20" s="8"/>
      <c r="C20" s="3"/>
      <c r="D20" s="6"/>
      <c r="E20" s="3"/>
    </row>
    <row r="21" spans="1:5" ht="56.25" customHeight="1" x14ac:dyDescent="0.4">
      <c r="A21" s="3"/>
      <c r="B21" s="8"/>
      <c r="C21" s="3"/>
      <c r="D21" s="6"/>
      <c r="E21" s="3"/>
    </row>
    <row r="22" spans="1:5" x14ac:dyDescent="0.4">
      <c r="A22" s="3"/>
      <c r="B22" s="8"/>
      <c r="C22" s="3"/>
      <c r="D22" s="6"/>
      <c r="E22" s="3"/>
    </row>
    <row r="23" spans="1:5" ht="56.25" customHeight="1" x14ac:dyDescent="0.4">
      <c r="A23" s="3"/>
      <c r="B23" s="8"/>
      <c r="C23" s="3"/>
      <c r="D23" s="6"/>
      <c r="E23" s="3"/>
    </row>
    <row r="24" spans="1:5" x14ac:dyDescent="0.4">
      <c r="A24" s="3"/>
      <c r="B24" s="8"/>
      <c r="C24" s="3"/>
      <c r="D24" s="6"/>
      <c r="E24" s="3"/>
    </row>
    <row r="25" spans="1:5" ht="56.25" customHeight="1" x14ac:dyDescent="0.4">
      <c r="A25" s="8"/>
      <c r="B25" s="2"/>
      <c r="C25" s="2"/>
      <c r="D25" s="2"/>
      <c r="E25" s="2"/>
    </row>
    <row r="26" spans="1:5" x14ac:dyDescent="0.4">
      <c r="A26" s="8"/>
      <c r="B26" s="2"/>
      <c r="C26" s="2"/>
      <c r="D26" s="2"/>
      <c r="E26" s="2"/>
    </row>
    <row r="27" spans="1:5" ht="56.25" customHeight="1" x14ac:dyDescent="0.4">
      <c r="A27" s="8"/>
      <c r="B27" s="2"/>
      <c r="C27" s="2"/>
      <c r="D27" s="2"/>
      <c r="E27" s="2"/>
    </row>
    <row r="28" spans="1:5" x14ac:dyDescent="0.4">
      <c r="A28" s="8"/>
      <c r="B28" s="2"/>
      <c r="C28" s="2"/>
      <c r="D28" s="2"/>
      <c r="E28" s="2"/>
    </row>
    <row r="29" spans="1:5" ht="56.25" customHeight="1" x14ac:dyDescent="0.4">
      <c r="A29" s="8"/>
      <c r="B29" s="2"/>
      <c r="C29" s="2"/>
      <c r="D29" s="2"/>
      <c r="E29" s="2"/>
    </row>
    <row r="30" spans="1:5" x14ac:dyDescent="0.4">
      <c r="A30" s="8"/>
      <c r="B30" s="2"/>
      <c r="C30" s="2"/>
      <c r="D30" s="2"/>
      <c r="E30" s="2"/>
    </row>
    <row r="31" spans="1:5" ht="56.25" customHeight="1" x14ac:dyDescent="0.4">
      <c r="A31" s="8"/>
      <c r="B31" s="2"/>
      <c r="C31" s="2"/>
      <c r="D31" s="2"/>
      <c r="E31" s="2"/>
    </row>
    <row r="32" spans="1:5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03" priority="17">
      <formula>F3="X"</formula>
    </cfRule>
    <cfRule type="expression" dxfId="202" priority="18">
      <formula>F3="〇"</formula>
    </cfRule>
  </conditionalFormatting>
  <conditionalFormatting sqref="F7">
    <cfRule type="expression" dxfId="201" priority="13">
      <formula>$F$7="X"</formula>
    </cfRule>
    <cfRule type="expression" dxfId="200" priority="14">
      <formula>$F$7="〇"</formula>
    </cfRule>
  </conditionalFormatting>
  <conditionalFormatting sqref="F5">
    <cfRule type="expression" dxfId="199" priority="15">
      <formula>$F$5="X"</formula>
    </cfRule>
    <cfRule type="expression" dxfId="198" priority="16">
      <formula>$F$5="〇"</formula>
    </cfRule>
  </conditionalFormatting>
  <conditionalFormatting sqref="F9">
    <cfRule type="expression" dxfId="197" priority="11">
      <formula>$F$9="X"</formula>
    </cfRule>
    <cfRule type="expression" dxfId="196" priority="12">
      <formula>$F$9="〇"</formula>
    </cfRule>
  </conditionalFormatting>
  <conditionalFormatting sqref="F11">
    <cfRule type="expression" dxfId="195" priority="9">
      <formula>$F$11="X"</formula>
    </cfRule>
    <cfRule type="expression" dxfId="194" priority="10">
      <formula>$F$11="〇"</formula>
    </cfRule>
  </conditionalFormatting>
  <conditionalFormatting sqref="F13">
    <cfRule type="expression" dxfId="193" priority="7">
      <formula>$F$13="X"</formula>
    </cfRule>
    <cfRule type="expression" dxfId="192" priority="8">
      <formula>$F$13="〇"</formula>
    </cfRule>
  </conditionalFormatting>
  <dataValidations count="1">
    <dataValidation type="whole" allowBlank="1" showInputMessage="1" showErrorMessage="1" sqref="C33:C1048576 D2:D24" xr:uid="{D620677B-232C-4A3A-A0B7-36C172D818AE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AA40E-2570-44FA-BBBB-C3DAD7A3FD0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31.8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16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64</v>
      </c>
      <c r="C3" s="4" t="s">
        <v>0</v>
      </c>
      <c r="D3" s="5"/>
      <c r="E3" s="3"/>
      <c r="F3" s="1" t="str">
        <f>IF(D3="","",IF(D3=H3,"〇","X"))</f>
        <v/>
      </c>
      <c r="H3" s="3">
        <f>501*48</f>
        <v>24048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65</v>
      </c>
      <c r="C5" s="4" t="s">
        <v>0</v>
      </c>
      <c r="D5" s="5"/>
      <c r="E5" s="3"/>
      <c r="F5" s="1" t="str">
        <f>IF(D5="","",IF(D5=H5,"〇","X"))</f>
        <v/>
      </c>
      <c r="H5" s="3">
        <f>907*93</f>
        <v>84351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66</v>
      </c>
      <c r="C7" s="4" t="s">
        <v>0</v>
      </c>
      <c r="D7" s="5"/>
      <c r="E7" s="3"/>
      <c r="F7" s="1" t="str">
        <f>IF(D7="","",IF(D7=H7,"〇","X"))</f>
        <v/>
      </c>
      <c r="H7" s="3">
        <f>604*60</f>
        <v>36240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67</v>
      </c>
      <c r="C9" s="4" t="s">
        <v>0</v>
      </c>
      <c r="D9" s="5"/>
      <c r="E9" s="3"/>
      <c r="F9" s="1" t="str">
        <f>IF(D9="","",IF(D9=H9,"〇","X"))</f>
        <v/>
      </c>
      <c r="H9" s="3">
        <f>208*50</f>
        <v>10400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5" ht="56.25" customHeight="1" x14ac:dyDescent="0.4">
      <c r="A17" s="3"/>
      <c r="B17" s="8"/>
      <c r="C17" s="3"/>
      <c r="D17" s="6"/>
      <c r="E17" s="3"/>
    </row>
    <row r="18" spans="1:5" x14ac:dyDescent="0.4">
      <c r="A18" s="3"/>
      <c r="B18" s="8"/>
      <c r="C18" s="3"/>
      <c r="D18" s="6"/>
      <c r="E18" s="3"/>
    </row>
    <row r="19" spans="1:5" ht="56.25" customHeight="1" x14ac:dyDescent="0.4">
      <c r="A19" s="3"/>
      <c r="B19" s="8"/>
      <c r="C19" s="3"/>
      <c r="D19" s="6"/>
      <c r="E19" s="3"/>
    </row>
    <row r="20" spans="1:5" x14ac:dyDescent="0.4">
      <c r="A20" s="3"/>
      <c r="B20" s="8"/>
      <c r="C20" s="3"/>
      <c r="D20" s="6"/>
      <c r="E20" s="3"/>
    </row>
    <row r="21" spans="1:5" ht="56.25" customHeight="1" x14ac:dyDescent="0.4">
      <c r="A21" s="3"/>
      <c r="B21" s="8"/>
      <c r="C21" s="3"/>
      <c r="D21" s="6"/>
      <c r="E21" s="3"/>
    </row>
    <row r="22" spans="1:5" x14ac:dyDescent="0.4">
      <c r="A22" s="3"/>
      <c r="B22" s="8"/>
      <c r="C22" s="3"/>
      <c r="D22" s="6"/>
      <c r="E22" s="3"/>
    </row>
    <row r="23" spans="1:5" ht="56.25" customHeight="1" x14ac:dyDescent="0.4">
      <c r="A23" s="3"/>
      <c r="B23" s="8"/>
      <c r="C23" s="3"/>
      <c r="D23" s="6"/>
      <c r="E23" s="3"/>
    </row>
    <row r="24" spans="1:5" x14ac:dyDescent="0.4">
      <c r="A24" s="3"/>
      <c r="B24" s="8"/>
      <c r="C24" s="3"/>
      <c r="D24" s="6"/>
      <c r="E24" s="3"/>
    </row>
    <row r="25" spans="1:5" ht="56.25" customHeight="1" x14ac:dyDescent="0.4">
      <c r="A25" s="8"/>
      <c r="B25" s="2"/>
      <c r="C25" s="2"/>
      <c r="D25" s="2"/>
      <c r="E25" s="2"/>
    </row>
    <row r="26" spans="1:5" x14ac:dyDescent="0.4">
      <c r="A26" s="8"/>
      <c r="B26" s="2"/>
      <c r="C26" s="2"/>
      <c r="D26" s="2"/>
      <c r="E26" s="2"/>
    </row>
    <row r="27" spans="1:5" ht="56.25" customHeight="1" x14ac:dyDescent="0.4">
      <c r="A27" s="8"/>
      <c r="B27" s="2"/>
      <c r="C27" s="2"/>
      <c r="D27" s="2"/>
      <c r="E27" s="2"/>
    </row>
    <row r="28" spans="1:5" x14ac:dyDescent="0.4">
      <c r="A28" s="8"/>
      <c r="B28" s="2"/>
      <c r="C28" s="2"/>
      <c r="D28" s="2"/>
      <c r="E28" s="2"/>
    </row>
    <row r="29" spans="1:5" ht="56.25" customHeight="1" x14ac:dyDescent="0.4">
      <c r="A29" s="8"/>
      <c r="B29" s="2"/>
      <c r="C29" s="2"/>
      <c r="D29" s="2"/>
      <c r="E29" s="2"/>
    </row>
    <row r="30" spans="1:5" x14ac:dyDescent="0.4">
      <c r="A30" s="8"/>
      <c r="B30" s="2"/>
      <c r="C30" s="2"/>
      <c r="D30" s="2"/>
      <c r="E30" s="2"/>
    </row>
    <row r="31" spans="1:5" ht="56.25" customHeight="1" x14ac:dyDescent="0.4">
      <c r="A31" s="8"/>
      <c r="B31" s="2"/>
      <c r="C31" s="2"/>
      <c r="D31" s="2"/>
      <c r="E31" s="2"/>
    </row>
    <row r="32" spans="1:5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85" priority="17">
      <formula>F3="X"</formula>
    </cfRule>
    <cfRule type="expression" dxfId="184" priority="18">
      <formula>F3="〇"</formula>
    </cfRule>
  </conditionalFormatting>
  <conditionalFormatting sqref="F7">
    <cfRule type="expression" dxfId="183" priority="13">
      <formula>$F$7="X"</formula>
    </cfRule>
    <cfRule type="expression" dxfId="182" priority="14">
      <formula>$F$7="〇"</formula>
    </cfRule>
  </conditionalFormatting>
  <conditionalFormatting sqref="F5">
    <cfRule type="expression" dxfId="181" priority="15">
      <formula>$F$5="X"</formula>
    </cfRule>
    <cfRule type="expression" dxfId="180" priority="16">
      <formula>$F$5="〇"</formula>
    </cfRule>
  </conditionalFormatting>
  <conditionalFormatting sqref="F9">
    <cfRule type="expression" dxfId="179" priority="11">
      <formula>$F$9="X"</formula>
    </cfRule>
    <cfRule type="expression" dxfId="178" priority="12">
      <formula>$F$9="〇"</formula>
    </cfRule>
  </conditionalFormatting>
  <dataValidations count="1">
    <dataValidation type="whole" allowBlank="1" showInputMessage="1" showErrorMessage="1" sqref="C33:C1048576 D2:D24" xr:uid="{A5EFFC98-1E2E-416B-B68A-2226104354C8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B119-73CB-48DD-9D79-7A5C84CC1360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6.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17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68</v>
      </c>
      <c r="C3" s="4" t="s">
        <v>0</v>
      </c>
      <c r="D3" s="5"/>
      <c r="E3" s="3"/>
      <c r="F3" s="1" t="str">
        <f>IF(D3="","",IF(D3=H3,"〇","X"))</f>
        <v/>
      </c>
      <c r="H3" s="3">
        <f>21*4</f>
        <v>84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69</v>
      </c>
      <c r="C5" s="4" t="s">
        <v>0</v>
      </c>
      <c r="D5" s="5"/>
      <c r="E5" s="3"/>
      <c r="F5" s="1" t="str">
        <f>IF(D5="","",IF(D5=H5,"〇","X"))</f>
        <v/>
      </c>
      <c r="H5" s="3">
        <f>310*2</f>
        <v>620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70</v>
      </c>
      <c r="C7" s="4" t="s">
        <v>0</v>
      </c>
      <c r="D7" s="5"/>
      <c r="E7" s="3"/>
      <c r="F7" s="1" t="str">
        <f>IF(D7="","",IF(D7=H7,"〇","X"))</f>
        <v/>
      </c>
      <c r="H7" s="3">
        <f>13*20</f>
        <v>260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71</v>
      </c>
      <c r="C9" s="4" t="s">
        <v>0</v>
      </c>
      <c r="D9" s="5"/>
      <c r="E9" s="3"/>
      <c r="F9" s="1" t="str">
        <f>IF(D9="","",IF(D9=H9,"〇","X"))</f>
        <v/>
      </c>
      <c r="H9" s="3">
        <f>25*40</f>
        <v>1000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6" ht="56.25" customHeight="1" x14ac:dyDescent="0.4">
      <c r="A17" s="3"/>
      <c r="B17" s="8"/>
      <c r="C17" s="3"/>
      <c r="D17" s="6"/>
      <c r="E17" s="3"/>
    </row>
    <row r="18" spans="1:6" x14ac:dyDescent="0.4">
      <c r="A18" s="3"/>
      <c r="B18" s="8"/>
      <c r="C18" s="3"/>
      <c r="D18" s="6"/>
      <c r="E18" s="3"/>
    </row>
    <row r="19" spans="1:6" ht="56.25" customHeight="1" x14ac:dyDescent="0.4">
      <c r="A19" s="3"/>
      <c r="B19" s="8"/>
      <c r="C19" s="3"/>
      <c r="D19" s="6"/>
      <c r="E19" s="3"/>
    </row>
    <row r="20" spans="1:6" x14ac:dyDescent="0.4">
      <c r="A20" s="3"/>
      <c r="B20" s="8"/>
      <c r="C20" s="3"/>
      <c r="D20" s="6"/>
      <c r="E20" s="3"/>
    </row>
    <row r="21" spans="1:6" ht="56.25" customHeight="1" x14ac:dyDescent="0.4">
      <c r="A21" s="8"/>
      <c r="B21" s="2"/>
      <c r="C21" s="2"/>
      <c r="D21" s="2"/>
      <c r="E21" s="2"/>
    </row>
    <row r="22" spans="1:6" x14ac:dyDescent="0.4">
      <c r="A22" s="8"/>
      <c r="B22" s="2"/>
      <c r="C22" s="2"/>
      <c r="D22" s="2"/>
      <c r="E22" s="2"/>
      <c r="F22" s="2"/>
    </row>
    <row r="23" spans="1:6" ht="56.25" customHeight="1" x14ac:dyDescent="0.4">
      <c r="A23" s="8"/>
      <c r="B23" s="2"/>
      <c r="C23" s="2"/>
      <c r="D23" s="2"/>
      <c r="E23" s="2"/>
    </row>
    <row r="24" spans="1:6" x14ac:dyDescent="0.4">
      <c r="A24" s="8"/>
      <c r="B24" s="2"/>
      <c r="C24" s="2"/>
      <c r="D24" s="2"/>
      <c r="E24" s="2"/>
      <c r="F24" s="2"/>
    </row>
    <row r="25" spans="1:6" ht="56.25" customHeight="1" x14ac:dyDescent="0.4">
      <c r="A25" s="8"/>
      <c r="B25" s="2"/>
      <c r="C25" s="2"/>
      <c r="D25" s="2"/>
      <c r="E25" s="2"/>
    </row>
    <row r="26" spans="1:6" x14ac:dyDescent="0.4">
      <c r="A26" s="8"/>
      <c r="B26" s="2"/>
      <c r="C26" s="2"/>
      <c r="D26" s="2"/>
      <c r="E26" s="2"/>
    </row>
    <row r="27" spans="1:6" ht="56.25" customHeight="1" x14ac:dyDescent="0.4">
      <c r="A27" s="8"/>
      <c r="B27" s="2"/>
      <c r="C27" s="2"/>
      <c r="D27" s="2"/>
      <c r="E27" s="2"/>
    </row>
    <row r="28" spans="1:6" x14ac:dyDescent="0.4">
      <c r="A28" s="8"/>
      <c r="B28" s="2"/>
      <c r="C28" s="2"/>
      <c r="D28" s="2"/>
      <c r="E28" s="2"/>
    </row>
    <row r="29" spans="1:6" ht="56.25" customHeight="1" x14ac:dyDescent="0.4">
      <c r="A29" s="8"/>
      <c r="B29" s="2"/>
      <c r="C29" s="2"/>
      <c r="D29" s="2"/>
      <c r="E29" s="2"/>
    </row>
    <row r="30" spans="1:6" x14ac:dyDescent="0.4">
      <c r="A30" s="8"/>
      <c r="B30" s="2"/>
      <c r="C30" s="2"/>
      <c r="D30" s="2"/>
      <c r="E30" s="2"/>
    </row>
    <row r="31" spans="1:6" ht="56.25" customHeight="1" x14ac:dyDescent="0.4">
      <c r="A31" s="8"/>
      <c r="B31" s="2"/>
      <c r="C31" s="2"/>
      <c r="D31" s="2"/>
      <c r="E31" s="2"/>
    </row>
    <row r="32" spans="1:6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67" priority="17">
      <formula>F3="X"</formula>
    </cfRule>
    <cfRule type="expression" dxfId="166" priority="18">
      <formula>F3="〇"</formula>
    </cfRule>
  </conditionalFormatting>
  <conditionalFormatting sqref="F7">
    <cfRule type="expression" dxfId="165" priority="13">
      <formula>$F$7="X"</formula>
    </cfRule>
    <cfRule type="expression" dxfId="164" priority="14">
      <formula>$F$7="〇"</formula>
    </cfRule>
  </conditionalFormatting>
  <conditionalFormatting sqref="F5">
    <cfRule type="expression" dxfId="163" priority="15">
      <formula>$F$5="X"</formula>
    </cfRule>
    <cfRule type="expression" dxfId="162" priority="16">
      <formula>$F$5="〇"</formula>
    </cfRule>
  </conditionalFormatting>
  <conditionalFormatting sqref="F9">
    <cfRule type="expression" dxfId="161" priority="11">
      <formula>$F$9="X"</formula>
    </cfRule>
    <cfRule type="expression" dxfId="160" priority="12">
      <formula>$F$9="〇"</formula>
    </cfRule>
  </conditionalFormatting>
  <dataValidations count="1">
    <dataValidation type="whole" allowBlank="1" showInputMessage="1" showErrorMessage="1" sqref="C33:C1048576 D2:D20" xr:uid="{07AD74C9-B36C-44EB-86CA-C6488DDA815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439A-3AA1-4BDC-A2D0-F388CE3E267F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18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72</v>
      </c>
      <c r="C3" s="4" t="s">
        <v>0</v>
      </c>
      <c r="D3" s="5"/>
      <c r="E3" s="3"/>
      <c r="F3" s="1" t="str">
        <f>IF(D3="","",IF(D3=H3,"〇","X"))</f>
        <v/>
      </c>
      <c r="H3" s="3">
        <f>25*12</f>
        <v>300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42</v>
      </c>
      <c r="C5" s="4" t="s">
        <v>0</v>
      </c>
      <c r="D5" s="5"/>
      <c r="E5" s="3"/>
      <c r="F5" s="1" t="str">
        <f>IF(D5="","",IF(D5=H5,"〇","X"))</f>
        <v/>
      </c>
      <c r="H5" s="3">
        <f>25*36</f>
        <v>900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73</v>
      </c>
      <c r="C7" s="4" t="s">
        <v>0</v>
      </c>
      <c r="D7" s="5"/>
      <c r="E7" s="3"/>
      <c r="F7" s="1" t="str">
        <f>IF(D7="","",IF(D7=H7,"〇","X"))</f>
        <v/>
      </c>
      <c r="H7" s="3">
        <f>16*25</f>
        <v>400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74</v>
      </c>
      <c r="C9" s="4" t="s">
        <v>0</v>
      </c>
      <c r="D9" s="5"/>
      <c r="E9" s="3"/>
      <c r="F9" s="1" t="str">
        <f>IF(D9="","",IF(D9=H9,"〇","X"))</f>
        <v/>
      </c>
      <c r="H9" s="3">
        <f>24*25</f>
        <v>600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5" ht="56.25" customHeight="1" x14ac:dyDescent="0.4">
      <c r="A17" s="3"/>
      <c r="B17" s="8"/>
      <c r="C17" s="3"/>
      <c r="D17" s="6"/>
      <c r="E17" s="3"/>
    </row>
    <row r="18" spans="1:5" x14ac:dyDescent="0.4">
      <c r="A18" s="3"/>
      <c r="B18" s="8"/>
      <c r="C18" s="3"/>
      <c r="D18" s="6"/>
      <c r="E18" s="3"/>
    </row>
    <row r="19" spans="1:5" ht="56.25" customHeight="1" x14ac:dyDescent="0.4">
      <c r="A19" s="3"/>
      <c r="B19" s="8"/>
      <c r="C19" s="3"/>
      <c r="D19" s="6"/>
      <c r="E19" s="3"/>
    </row>
    <row r="20" spans="1:5" x14ac:dyDescent="0.4">
      <c r="A20" s="3"/>
      <c r="B20" s="8"/>
      <c r="C20" s="3"/>
      <c r="D20" s="6"/>
      <c r="E20" s="3"/>
    </row>
    <row r="21" spans="1:5" ht="56.25" customHeight="1" x14ac:dyDescent="0.4">
      <c r="A21" s="3"/>
      <c r="B21" s="8"/>
      <c r="C21" s="3"/>
      <c r="D21" s="6"/>
      <c r="E21" s="3"/>
    </row>
    <row r="22" spans="1:5" x14ac:dyDescent="0.4">
      <c r="A22" s="3"/>
      <c r="B22" s="8"/>
      <c r="C22" s="3"/>
      <c r="D22" s="6"/>
      <c r="E22" s="3"/>
    </row>
    <row r="23" spans="1:5" ht="56.25" customHeight="1" x14ac:dyDescent="0.4">
      <c r="A23" s="3"/>
      <c r="B23" s="8"/>
      <c r="C23" s="3"/>
      <c r="D23" s="6"/>
      <c r="E23" s="3"/>
    </row>
    <row r="24" spans="1:5" x14ac:dyDescent="0.4">
      <c r="A24" s="3"/>
      <c r="B24" s="8"/>
      <c r="C24" s="3"/>
      <c r="D24" s="6"/>
      <c r="E24" s="3"/>
    </row>
    <row r="25" spans="1:5" ht="56.25" customHeight="1" x14ac:dyDescent="0.4">
      <c r="A25" s="3"/>
      <c r="B25" s="8"/>
      <c r="C25" s="3"/>
      <c r="D25" s="6"/>
      <c r="E25" s="3"/>
    </row>
    <row r="26" spans="1:5" x14ac:dyDescent="0.4">
      <c r="A26" s="3"/>
      <c r="B26" s="8"/>
      <c r="C26" s="3"/>
      <c r="D26" s="6"/>
      <c r="E26" s="3"/>
    </row>
    <row r="27" spans="1:5" ht="56.25" customHeight="1" x14ac:dyDescent="0.4">
      <c r="A27" s="8"/>
      <c r="B27" s="2"/>
      <c r="C27" s="2"/>
      <c r="D27" s="2"/>
      <c r="E27" s="2"/>
    </row>
    <row r="28" spans="1:5" x14ac:dyDescent="0.4">
      <c r="A28" s="8"/>
      <c r="B28" s="2"/>
      <c r="C28" s="2"/>
      <c r="D28" s="2"/>
      <c r="E28" s="2"/>
    </row>
    <row r="29" spans="1:5" ht="56.25" customHeight="1" x14ac:dyDescent="0.4">
      <c r="A29" s="8"/>
      <c r="B29" s="2"/>
      <c r="C29" s="2"/>
      <c r="D29" s="2"/>
      <c r="E29" s="2"/>
    </row>
    <row r="30" spans="1:5" x14ac:dyDescent="0.4">
      <c r="A30" s="8"/>
      <c r="B30" s="2"/>
      <c r="C30" s="2"/>
      <c r="D30" s="2"/>
      <c r="E30" s="2"/>
    </row>
    <row r="31" spans="1:5" ht="56.25" customHeight="1" x14ac:dyDescent="0.4">
      <c r="A31" s="8"/>
      <c r="B31" s="2"/>
      <c r="C31" s="2"/>
      <c r="D31" s="2"/>
      <c r="E31" s="2"/>
    </row>
    <row r="32" spans="1:5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49" priority="17">
      <formula>F3="X"</formula>
    </cfRule>
    <cfRule type="expression" dxfId="148" priority="18">
      <formula>F3="〇"</formula>
    </cfRule>
  </conditionalFormatting>
  <conditionalFormatting sqref="F7">
    <cfRule type="expression" dxfId="147" priority="13">
      <formula>$F$7="X"</formula>
    </cfRule>
    <cfRule type="expression" dxfId="146" priority="14">
      <formula>$F$7="〇"</formula>
    </cfRule>
  </conditionalFormatting>
  <conditionalFormatting sqref="F5">
    <cfRule type="expression" dxfId="145" priority="15">
      <formula>$F$5="X"</formula>
    </cfRule>
    <cfRule type="expression" dxfId="144" priority="16">
      <formula>$F$5="〇"</formula>
    </cfRule>
  </conditionalFormatting>
  <conditionalFormatting sqref="F9">
    <cfRule type="expression" dxfId="143" priority="11">
      <formula>$F$9="X"</formula>
    </cfRule>
    <cfRule type="expression" dxfId="142" priority="12">
      <formula>$F$9="〇"</formula>
    </cfRule>
  </conditionalFormatting>
  <dataValidations count="1">
    <dataValidation type="whole" allowBlank="1" showInputMessage="1" showErrorMessage="1" sqref="C33:C1048576 D2:D26" xr:uid="{2228324F-7C05-45F3-BBF9-F4D8C69D2C2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09FB-0F57-4629-8C14-8DF13EE9A56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31.8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19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75</v>
      </c>
      <c r="C3" s="4" t="s">
        <v>0</v>
      </c>
      <c r="D3" s="5"/>
      <c r="E3" s="3"/>
      <c r="F3" s="1" t="str">
        <f>IF(D3="","",IF(D3=H3,"〇","X"))</f>
        <v/>
      </c>
      <c r="H3" s="3">
        <f>6*70</f>
        <v>420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76</v>
      </c>
      <c r="C5" s="4" t="s">
        <v>0</v>
      </c>
      <c r="D5" s="5"/>
      <c r="E5" s="3"/>
      <c r="F5" s="1" t="str">
        <f>IF(D5="","",IF(D5=H5,"〇","X"))</f>
        <v/>
      </c>
      <c r="H5" s="3">
        <f>3*26</f>
        <v>78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77</v>
      </c>
      <c r="C7" s="4" t="s">
        <v>0</v>
      </c>
      <c r="D7" s="5"/>
      <c r="E7" s="3"/>
      <c r="F7" s="1" t="str">
        <f>IF(D7="","",IF(D7=H7,"〇","X"))</f>
        <v/>
      </c>
      <c r="H7" s="3">
        <f>32*40</f>
        <v>1280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78</v>
      </c>
      <c r="C9" s="4" t="s">
        <v>0</v>
      </c>
      <c r="D9" s="5"/>
      <c r="E9" s="3"/>
      <c r="F9" s="1" t="str">
        <f>IF(D9="","",IF(D9=H9,"〇","X"))</f>
        <v/>
      </c>
      <c r="H9" s="3">
        <f>50*90</f>
        <v>4500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79</v>
      </c>
      <c r="C11" s="4" t="s">
        <v>0</v>
      </c>
      <c r="D11" s="5"/>
      <c r="E11" s="3"/>
      <c r="F11" s="1" t="str">
        <f>IF(D11="","",IF(D11=H11,"〇","X"))</f>
        <v/>
      </c>
      <c r="H11" s="3">
        <f>14*23</f>
        <v>322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80</v>
      </c>
      <c r="C13" s="4" t="s">
        <v>0</v>
      </c>
      <c r="D13" s="5"/>
      <c r="E13" s="3"/>
      <c r="F13" s="1" t="str">
        <f>IF(D13="","",IF(D13=H13,"〇","X"))</f>
        <v/>
      </c>
      <c r="H13" s="3">
        <f>21*19</f>
        <v>399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81</v>
      </c>
      <c r="C15" s="4" t="s">
        <v>0</v>
      </c>
      <c r="D15" s="5"/>
      <c r="E15" s="3"/>
      <c r="F15" s="1" t="str">
        <f>IF(D15="","",IF(D15=H15,"〇","X"))</f>
        <v/>
      </c>
      <c r="H15" s="3">
        <f>30*28</f>
        <v>840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82</v>
      </c>
      <c r="C17" s="4" t="s">
        <v>0</v>
      </c>
      <c r="D17" s="5"/>
      <c r="E17" s="3"/>
      <c r="F17" s="1" t="str">
        <f>IF(D17="","",IF(D17=H17,"〇","X"))</f>
        <v/>
      </c>
      <c r="H17" s="3">
        <f>62*95</f>
        <v>5890</v>
      </c>
    </row>
    <row r="18" spans="1:8" ht="19.5" thickBot="1" x14ac:dyDescent="0.45">
      <c r="A18" s="3"/>
      <c r="B18" s="8"/>
      <c r="C18" s="3"/>
      <c r="D18" s="6"/>
      <c r="E18" s="3"/>
    </row>
    <row r="19" spans="1:8" ht="56.25" customHeight="1" thickBot="1" x14ac:dyDescent="0.45">
      <c r="A19" s="10" t="s">
        <v>9</v>
      </c>
      <c r="B19" s="7" t="s">
        <v>83</v>
      </c>
      <c r="C19" s="4" t="s">
        <v>0</v>
      </c>
      <c r="D19" s="5"/>
      <c r="E19" s="3"/>
      <c r="F19" s="1" t="str">
        <f>IF(D19="","",IF(D19=H19,"〇","X"))</f>
        <v/>
      </c>
      <c r="H19" s="3">
        <f>76*49</f>
        <v>3724</v>
      </c>
    </row>
    <row r="20" spans="1:8" ht="19.5" thickBot="1" x14ac:dyDescent="0.45">
      <c r="A20" s="8"/>
      <c r="B20" s="3"/>
      <c r="C20" s="6"/>
      <c r="E20" s="3"/>
    </row>
    <row r="21" spans="1:8" ht="56.25" customHeight="1" thickBot="1" x14ac:dyDescent="0.45">
      <c r="A21" s="10" t="s">
        <v>29</v>
      </c>
      <c r="B21" s="7" t="s">
        <v>84</v>
      </c>
      <c r="C21" s="4" t="s">
        <v>0</v>
      </c>
      <c r="D21" s="5"/>
      <c r="E21" s="3"/>
      <c r="F21" s="1" t="str">
        <f>IF(D21="","",IF(D21=H21,"〇","X"))</f>
        <v/>
      </c>
      <c r="H21" s="3">
        <f>86*57</f>
        <v>4902</v>
      </c>
    </row>
    <row r="22" spans="1:8" ht="19.5" thickBot="1" x14ac:dyDescent="0.45">
      <c r="A22" s="8"/>
      <c r="B22" s="3"/>
      <c r="C22" s="6"/>
      <c r="E22" s="3"/>
    </row>
    <row r="23" spans="1:8" ht="56.25" customHeight="1" thickBot="1" x14ac:dyDescent="0.45">
      <c r="A23" s="10" t="s">
        <v>30</v>
      </c>
      <c r="B23" s="7" t="s">
        <v>85</v>
      </c>
      <c r="C23" s="4" t="s">
        <v>0</v>
      </c>
      <c r="D23" s="5"/>
      <c r="E23" s="3"/>
      <c r="F23" s="1" t="str">
        <f>IF(D23="","",IF(D23=H23,"〇","X"))</f>
        <v/>
      </c>
      <c r="H23" s="3">
        <f>18*63</f>
        <v>1134</v>
      </c>
    </row>
    <row r="24" spans="1:8" ht="19.5" thickBot="1" x14ac:dyDescent="0.45">
      <c r="A24" s="8"/>
      <c r="B24" s="3"/>
      <c r="C24" s="6"/>
      <c r="E24" s="3"/>
    </row>
    <row r="25" spans="1:8" ht="56.25" customHeight="1" thickBot="1" x14ac:dyDescent="0.45">
      <c r="A25" s="10" t="s">
        <v>31</v>
      </c>
      <c r="B25" s="7" t="s">
        <v>86</v>
      </c>
      <c r="C25" s="4" t="s">
        <v>0</v>
      </c>
      <c r="D25" s="5"/>
      <c r="E25" s="3"/>
      <c r="F25" s="1" t="str">
        <f>IF(D25="","",IF(D25=H25,"〇","X"))</f>
        <v/>
      </c>
      <c r="H25" s="3">
        <f>532*24</f>
        <v>12768</v>
      </c>
    </row>
    <row r="26" spans="1:8" ht="19.5" thickBot="1" x14ac:dyDescent="0.45">
      <c r="A26" s="8"/>
      <c r="B26" s="3"/>
      <c r="C26" s="6"/>
      <c r="E26" s="3"/>
    </row>
    <row r="27" spans="1:8" ht="56.25" customHeight="1" thickBot="1" x14ac:dyDescent="0.45">
      <c r="A27" s="10" t="s">
        <v>32</v>
      </c>
      <c r="B27" s="7" t="s">
        <v>87</v>
      </c>
      <c r="C27" s="4" t="s">
        <v>0</v>
      </c>
      <c r="D27" s="5"/>
      <c r="E27" s="3"/>
      <c r="F27" s="1" t="str">
        <f>IF(D27="","",IF(D27=H27,"〇","X"))</f>
        <v/>
      </c>
      <c r="H27" s="3">
        <f>978*48</f>
        <v>46944</v>
      </c>
    </row>
    <row r="28" spans="1:8" ht="19.5" thickBot="1" x14ac:dyDescent="0.45">
      <c r="A28" s="8"/>
      <c r="B28" s="3"/>
      <c r="C28" s="6"/>
      <c r="E28" s="3"/>
    </row>
    <row r="29" spans="1:8" ht="56.25" customHeight="1" thickBot="1" x14ac:dyDescent="0.45">
      <c r="A29" s="10" t="s">
        <v>33</v>
      </c>
      <c r="B29" s="7" t="s">
        <v>88</v>
      </c>
      <c r="C29" s="4" t="s">
        <v>0</v>
      </c>
      <c r="D29" s="5"/>
      <c r="E29" s="3"/>
      <c r="F29" s="1" t="str">
        <f>IF(D29="","",IF(D29=H29,"〇","X"))</f>
        <v/>
      </c>
      <c r="H29" s="3">
        <f>609*34</f>
        <v>20706</v>
      </c>
    </row>
    <row r="30" spans="1:8" ht="19.5" thickBot="1" x14ac:dyDescent="0.45">
      <c r="A30" s="8"/>
      <c r="B30" s="3"/>
      <c r="C30" s="6"/>
      <c r="E30" s="3"/>
    </row>
    <row r="31" spans="1:8" ht="56.25" customHeight="1" thickBot="1" x14ac:dyDescent="0.45">
      <c r="A31" s="10" t="s">
        <v>34</v>
      </c>
      <c r="B31" s="7" t="s">
        <v>89</v>
      </c>
      <c r="C31" s="4" t="s">
        <v>0</v>
      </c>
      <c r="D31" s="5"/>
      <c r="E31" s="3"/>
      <c r="F31" s="1" t="str">
        <f>IF(D31="","",IF(D31=H31,"〇","X"))</f>
        <v/>
      </c>
      <c r="H31" s="3">
        <f>214*80</f>
        <v>17120</v>
      </c>
    </row>
    <row r="32" spans="1:8" x14ac:dyDescent="0.4">
      <c r="A32" s="8"/>
      <c r="B32" s="2"/>
      <c r="C32" s="2"/>
      <c r="D32" s="2"/>
      <c r="E32" s="2"/>
    </row>
    <row r="33" spans="1:5" ht="56.25" customHeight="1" x14ac:dyDescent="0.4">
      <c r="A33" s="8"/>
      <c r="B33" s="2"/>
      <c r="C33" s="2"/>
      <c r="D33" s="2"/>
      <c r="E33" s="2"/>
    </row>
    <row r="34" spans="1:5" x14ac:dyDescent="0.4">
      <c r="A34" s="8"/>
      <c r="B34" s="2"/>
      <c r="C34" s="2"/>
      <c r="D34" s="2"/>
      <c r="E34" s="2"/>
    </row>
    <row r="35" spans="1:5" ht="56.25" customHeight="1" x14ac:dyDescent="0.4">
      <c r="A35" s="8"/>
      <c r="B35" s="2"/>
      <c r="C35" s="2"/>
      <c r="D35" s="2"/>
      <c r="E35" s="2"/>
    </row>
    <row r="36" spans="1:5" x14ac:dyDescent="0.4">
      <c r="A36" s="8"/>
      <c r="B36" s="2"/>
      <c r="C36" s="2"/>
      <c r="D36" s="2"/>
      <c r="E36" s="2"/>
    </row>
    <row r="37" spans="1:5" ht="56.25" customHeight="1" x14ac:dyDescent="0.4">
      <c r="A37" s="8"/>
      <c r="B37" s="2"/>
      <c r="C37" s="2"/>
      <c r="D37" s="2"/>
      <c r="E37" s="2"/>
    </row>
    <row r="38" spans="1:5" x14ac:dyDescent="0.4">
      <c r="A38" s="8"/>
      <c r="B38" s="2"/>
      <c r="C38" s="2"/>
      <c r="D38" s="2"/>
      <c r="E38" s="2"/>
    </row>
    <row r="39" spans="1:5" ht="56.25" customHeight="1" x14ac:dyDescent="0.4">
      <c r="A39" s="8"/>
      <c r="B39" s="2"/>
      <c r="C39" s="2"/>
      <c r="D39" s="2"/>
      <c r="E39" s="2"/>
    </row>
  </sheetData>
  <sheetProtection sheet="1" objects="1" scenarios="1"/>
  <mergeCells count="2">
    <mergeCell ref="A1:B1"/>
    <mergeCell ref="C1:F1"/>
  </mergeCells>
  <phoneticPr fontId="1"/>
  <conditionalFormatting sqref="F3">
    <cfRule type="expression" dxfId="29" priority="29">
      <formula>F3="X"</formula>
    </cfRule>
    <cfRule type="expression" dxfId="28" priority="30">
      <formula>F3="〇"</formula>
    </cfRule>
  </conditionalFormatting>
  <conditionalFormatting sqref="F7">
    <cfRule type="expression" dxfId="27" priority="25">
      <formula>$F$7="X"</formula>
    </cfRule>
    <cfRule type="expression" dxfId="26" priority="26">
      <formula>$F$7="〇"</formula>
    </cfRule>
  </conditionalFormatting>
  <conditionalFormatting sqref="F5">
    <cfRule type="expression" dxfId="25" priority="27">
      <formula>$F$5="X"</formula>
    </cfRule>
    <cfRule type="expression" dxfId="24" priority="28">
      <formula>$F$5="〇"</formula>
    </cfRule>
  </conditionalFormatting>
  <conditionalFormatting sqref="F9">
    <cfRule type="expression" dxfId="23" priority="23">
      <formula>$F$9="X"</formula>
    </cfRule>
    <cfRule type="expression" dxfId="22" priority="24">
      <formula>$F$9="〇"</formula>
    </cfRule>
  </conditionalFormatting>
  <conditionalFormatting sqref="F11">
    <cfRule type="expression" dxfId="21" priority="21">
      <formula>$F$11="X"</formula>
    </cfRule>
    <cfRule type="expression" dxfId="20" priority="22">
      <formula>$F$11="〇"</formula>
    </cfRule>
  </conditionalFormatting>
  <conditionalFormatting sqref="F13">
    <cfRule type="expression" dxfId="19" priority="19">
      <formula>$F$13="X"</formula>
    </cfRule>
    <cfRule type="expression" dxfId="18" priority="20">
      <formula>$F$13="〇"</formula>
    </cfRule>
  </conditionalFormatting>
  <conditionalFormatting sqref="F15">
    <cfRule type="expression" dxfId="17" priority="17">
      <formula>$F$15="X"</formula>
    </cfRule>
    <cfRule type="expression" dxfId="16" priority="18">
      <formula>$F$15="〇"</formula>
    </cfRule>
  </conditionalFormatting>
  <conditionalFormatting sqref="F17">
    <cfRule type="expression" dxfId="15" priority="13">
      <formula>$F$17="X"</formula>
    </cfRule>
    <cfRule type="expression" dxfId="14" priority="16">
      <formula>$F$17="〇"</formula>
    </cfRule>
  </conditionalFormatting>
  <conditionalFormatting sqref="F19">
    <cfRule type="expression" dxfId="13" priority="14">
      <formula>$F$19="〇"</formula>
    </cfRule>
    <cfRule type="expression" dxfId="12" priority="15">
      <formula>$F$19="X"</formula>
    </cfRule>
  </conditionalFormatting>
  <conditionalFormatting sqref="F21">
    <cfRule type="expression" dxfId="11" priority="11">
      <formula>$F$21="〇"</formula>
    </cfRule>
    <cfRule type="expression" dxfId="10" priority="12">
      <formula>$F$21="X"</formula>
    </cfRule>
  </conditionalFormatting>
  <conditionalFormatting sqref="F23">
    <cfRule type="expression" dxfId="9" priority="9">
      <formula>$F$23="〇"</formula>
    </cfRule>
    <cfRule type="expression" dxfId="8" priority="10">
      <formula>$F$23="X"</formula>
    </cfRule>
  </conditionalFormatting>
  <conditionalFormatting sqref="F25">
    <cfRule type="expression" dxfId="7" priority="7">
      <formula>$F$25="〇"</formula>
    </cfRule>
    <cfRule type="expression" dxfId="6" priority="8">
      <formula>$F$25="X"</formula>
    </cfRule>
  </conditionalFormatting>
  <conditionalFormatting sqref="F27">
    <cfRule type="expression" dxfId="5" priority="5">
      <formula>$F$27="〇"</formula>
    </cfRule>
    <cfRule type="expression" dxfId="4" priority="6">
      <formula>$F$27="X"</formula>
    </cfRule>
  </conditionalFormatting>
  <conditionalFormatting sqref="F29">
    <cfRule type="expression" dxfId="3" priority="3">
      <formula>$F$29="〇"</formula>
    </cfRule>
    <cfRule type="expression" dxfId="2" priority="4">
      <formula>$F$29="X"</formula>
    </cfRule>
  </conditionalFormatting>
  <conditionalFormatting sqref="F31">
    <cfRule type="expression" dxfId="1" priority="1">
      <formula>$F$31="〇"</formula>
    </cfRule>
    <cfRule type="expression" dxfId="0" priority="2">
      <formula>$F$31="X"</formula>
    </cfRule>
  </conditionalFormatting>
  <dataValidations count="1">
    <dataValidation type="whole" allowBlank="1" showInputMessage="1" showErrorMessage="1" sqref="C30 D2:D19 D31 C20 D21 C22 D23 C24 D25 C26 D27 C28 D29 C40:C1048576" xr:uid="{498EAE6D-2336-4BFA-835F-571B10108B7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C835-83B0-4EB0-A64D-AA7832A5D8D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20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90</v>
      </c>
      <c r="C3" s="4" t="s">
        <v>0</v>
      </c>
      <c r="D3" s="5"/>
      <c r="E3" s="3"/>
      <c r="F3" s="1" t="str">
        <f>IF(D3="","",IF(D3=H3,"〇","X"))</f>
        <v/>
      </c>
      <c r="H3" s="3">
        <f>12*35</f>
        <v>420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91</v>
      </c>
      <c r="C5" s="4" t="s">
        <v>0</v>
      </c>
      <c r="D5" s="5"/>
      <c r="E5" s="3"/>
      <c r="F5" s="1" t="str">
        <f>IF(D5="","",IF(D5=H5,"〇","X"))</f>
        <v/>
      </c>
      <c r="H5" s="3">
        <f>16*41</f>
        <v>656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92</v>
      </c>
      <c r="C7" s="4" t="s">
        <v>0</v>
      </c>
      <c r="D7" s="5"/>
      <c r="E7" s="3"/>
      <c r="F7" s="1" t="str">
        <f>IF(D7="","",IF(D7=H7,"〇","X"))</f>
        <v/>
      </c>
      <c r="H7" s="3">
        <f>27*32</f>
        <v>864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93</v>
      </c>
      <c r="C9" s="4" t="s">
        <v>0</v>
      </c>
      <c r="D9" s="5"/>
      <c r="E9" s="3"/>
      <c r="F9" s="1" t="str">
        <f>IF(D9="","",IF(D9=H9,"〇","X"))</f>
        <v/>
      </c>
      <c r="H9" s="3">
        <f>18*14</f>
        <v>252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94</v>
      </c>
      <c r="C11" s="4" t="s">
        <v>0</v>
      </c>
      <c r="D11" s="5"/>
      <c r="E11" s="3"/>
      <c r="F11" s="1" t="str">
        <f>IF(D11="","",IF(D11=H11,"〇","X"))</f>
        <v/>
      </c>
      <c r="H11" s="3">
        <f>25*23</f>
        <v>575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95</v>
      </c>
      <c r="C13" s="4" t="s">
        <v>0</v>
      </c>
      <c r="D13" s="5"/>
      <c r="E13" s="3"/>
      <c r="F13" s="1" t="str">
        <f>IF(D13="","",IF(D13=H13,"〇","X"))</f>
        <v/>
      </c>
      <c r="H13" s="3">
        <f>39*21</f>
        <v>819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96</v>
      </c>
      <c r="C15" s="4" t="s">
        <v>0</v>
      </c>
      <c r="D15" s="5"/>
      <c r="E15" s="3"/>
      <c r="F15" s="1" t="str">
        <f>IF(D15="","",IF(D15=H15,"〇","X"))</f>
        <v/>
      </c>
      <c r="H15" s="3">
        <f>17*34</f>
        <v>578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97</v>
      </c>
      <c r="C17" s="4" t="s">
        <v>0</v>
      </c>
      <c r="D17" s="5"/>
      <c r="E17" s="3"/>
      <c r="F17" s="1" t="str">
        <f>IF(D17="","",IF(D17=H17,"〇","X"))</f>
        <v/>
      </c>
      <c r="H17" s="3">
        <f>28*31</f>
        <v>868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3"/>
      <c r="B21" s="8"/>
      <c r="C21" s="3"/>
      <c r="D21" s="6"/>
      <c r="E21" s="3"/>
    </row>
    <row r="22" spans="1:8" x14ac:dyDescent="0.4">
      <c r="A22" s="3"/>
      <c r="B22" s="8"/>
      <c r="C22" s="3"/>
      <c r="D22" s="6"/>
      <c r="E22" s="3"/>
    </row>
    <row r="23" spans="1:8" ht="56.25" customHeight="1" x14ac:dyDescent="0.4">
      <c r="A23" s="3"/>
      <c r="B23" s="8"/>
      <c r="C23" s="3"/>
      <c r="D23" s="6"/>
      <c r="E23" s="3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3" priority="17">
      <formula>F3="X"</formula>
    </cfRule>
    <cfRule type="expression" dxfId="112" priority="18">
      <formula>F3="〇"</formula>
    </cfRule>
  </conditionalFormatting>
  <conditionalFormatting sqref="F7">
    <cfRule type="expression" dxfId="111" priority="13">
      <formula>$F$7="X"</formula>
    </cfRule>
    <cfRule type="expression" dxfId="110" priority="14">
      <formula>$F$7="〇"</formula>
    </cfRule>
  </conditionalFormatting>
  <conditionalFormatting sqref="F5">
    <cfRule type="expression" dxfId="109" priority="15">
      <formula>$F$5="X"</formula>
    </cfRule>
    <cfRule type="expression" dxfId="108" priority="16">
      <formula>$F$5="〇"</formula>
    </cfRule>
  </conditionalFormatting>
  <conditionalFormatting sqref="F9">
    <cfRule type="expression" dxfId="107" priority="11">
      <formula>$F$9="X"</formula>
    </cfRule>
    <cfRule type="expression" dxfId="106" priority="12">
      <formula>$F$9="〇"</formula>
    </cfRule>
  </conditionalFormatting>
  <conditionalFormatting sqref="F11">
    <cfRule type="expression" dxfId="105" priority="9">
      <formula>$F$11="X"</formula>
    </cfRule>
    <cfRule type="expression" dxfId="104" priority="10">
      <formula>$F$11="〇"</formula>
    </cfRule>
  </conditionalFormatting>
  <conditionalFormatting sqref="F13">
    <cfRule type="expression" dxfId="103" priority="7">
      <formula>$F$13="X"</formula>
    </cfRule>
    <cfRule type="expression" dxfId="102" priority="8">
      <formula>$F$13="〇"</formula>
    </cfRule>
  </conditionalFormatting>
  <conditionalFormatting sqref="F15">
    <cfRule type="expression" dxfId="101" priority="5">
      <formula>$F$15="X"</formula>
    </cfRule>
    <cfRule type="expression" dxfId="100" priority="6">
      <formula>$F$15="〇"</formula>
    </cfRule>
  </conditionalFormatting>
  <conditionalFormatting sqref="F17">
    <cfRule type="expression" dxfId="99" priority="1">
      <formula>$F$17="X"</formula>
    </cfRule>
    <cfRule type="expression" dxfId="98" priority="4">
      <formula>$F$17="〇"</formula>
    </cfRule>
  </conditionalFormatting>
  <dataValidations count="1">
    <dataValidation type="whole" allowBlank="1" showInputMessage="1" showErrorMessage="1" sqref="C33:C1048576 D2:D23" xr:uid="{FA478B67-407E-4D60-A180-72F7C6642E8B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0487-C0AA-48F4-8901-64C7CA7369D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6.75" style="3" bestFit="1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1" t="s">
        <v>10</v>
      </c>
      <c r="B1" s="11"/>
      <c r="C1" s="12" t="s">
        <v>21</v>
      </c>
      <c r="D1" s="12"/>
      <c r="E1" s="12"/>
      <c r="F1" s="12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98</v>
      </c>
      <c r="C3" s="4" t="s">
        <v>0</v>
      </c>
      <c r="D3" s="5"/>
      <c r="E3" s="3"/>
      <c r="F3" s="1" t="str">
        <f>IF(D3="","",IF(D3=H3,"〇","X"))</f>
        <v/>
      </c>
      <c r="H3" s="3">
        <f>37*13</f>
        <v>481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99</v>
      </c>
      <c r="C5" s="4" t="s">
        <v>0</v>
      </c>
      <c r="D5" s="5"/>
      <c r="E5" s="3"/>
      <c r="F5" s="1" t="str">
        <f>IF(D5="","",IF(D5=H5,"〇","X"))</f>
        <v/>
      </c>
      <c r="H5" s="3">
        <f>29*35</f>
        <v>1015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100</v>
      </c>
      <c r="C7" s="4" t="s">
        <v>0</v>
      </c>
      <c r="D7" s="5"/>
      <c r="E7" s="3"/>
      <c r="F7" s="1" t="str">
        <f>IF(D7="","",IF(D7=H7,"〇","X"))</f>
        <v/>
      </c>
      <c r="H7" s="3">
        <f>43*72</f>
        <v>3096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101</v>
      </c>
      <c r="C9" s="4" t="s">
        <v>0</v>
      </c>
      <c r="D9" s="5"/>
      <c r="E9" s="3"/>
      <c r="F9" s="1" t="str">
        <f>IF(D9="","",IF(D9=H9,"〇","X"))</f>
        <v/>
      </c>
      <c r="H9" s="3">
        <f>14*95</f>
        <v>1330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102</v>
      </c>
      <c r="C11" s="4" t="s">
        <v>0</v>
      </c>
      <c r="D11" s="5"/>
      <c r="E11" s="3"/>
      <c r="F11" s="1" t="str">
        <f>IF(D11="","",IF(D11=H11,"〇","X"))</f>
        <v/>
      </c>
      <c r="H11" s="3">
        <f>58*47</f>
        <v>2726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103</v>
      </c>
      <c r="C13" s="4" t="s">
        <v>0</v>
      </c>
      <c r="D13" s="5"/>
      <c r="E13" s="3"/>
      <c r="F13" s="1" t="str">
        <f>IF(D13="","",IF(D13=H13,"〇","X"))</f>
        <v/>
      </c>
      <c r="H13" s="3">
        <f>18*67</f>
        <v>1206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104</v>
      </c>
      <c r="C15" s="4" t="s">
        <v>0</v>
      </c>
      <c r="D15" s="5"/>
      <c r="E15" s="3"/>
      <c r="F15" s="1" t="str">
        <f>IF(D15="","",IF(D15=H15,"〇","X"))</f>
        <v/>
      </c>
      <c r="H15" s="3">
        <f>93*26</f>
        <v>2418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105</v>
      </c>
      <c r="C17" s="4" t="s">
        <v>0</v>
      </c>
      <c r="D17" s="5"/>
      <c r="E17" s="3"/>
      <c r="F17" s="1" t="str">
        <f>IF(D17="","",IF(D17=H17,"〇","X"))</f>
        <v/>
      </c>
      <c r="H17" s="3">
        <f>37*85</f>
        <v>3145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8"/>
      <c r="B21" s="2"/>
      <c r="C21" s="2"/>
      <c r="D21" s="2"/>
      <c r="E21" s="2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95" priority="17">
      <formula>F3="X"</formula>
    </cfRule>
    <cfRule type="expression" dxfId="94" priority="18">
      <formula>F3="〇"</formula>
    </cfRule>
  </conditionalFormatting>
  <conditionalFormatting sqref="F7">
    <cfRule type="expression" dxfId="93" priority="13">
      <formula>$F$7="X"</formula>
    </cfRule>
    <cfRule type="expression" dxfId="92" priority="14">
      <formula>$F$7="〇"</formula>
    </cfRule>
  </conditionalFormatting>
  <conditionalFormatting sqref="F5">
    <cfRule type="expression" dxfId="91" priority="15">
      <formula>$F$5="X"</formula>
    </cfRule>
    <cfRule type="expression" dxfId="90" priority="16">
      <formula>$F$5="〇"</formula>
    </cfRule>
  </conditionalFormatting>
  <conditionalFormatting sqref="F9">
    <cfRule type="expression" dxfId="89" priority="11">
      <formula>$F$9="X"</formula>
    </cfRule>
    <cfRule type="expression" dxfId="88" priority="12">
      <formula>$F$9="〇"</formula>
    </cfRule>
  </conditionalFormatting>
  <conditionalFormatting sqref="F11">
    <cfRule type="expression" dxfId="87" priority="9">
      <formula>$F$11="X"</formula>
    </cfRule>
    <cfRule type="expression" dxfId="86" priority="10">
      <formula>$F$11="〇"</formula>
    </cfRule>
  </conditionalFormatting>
  <conditionalFormatting sqref="F13">
    <cfRule type="expression" dxfId="85" priority="7">
      <formula>$F$13="X"</formula>
    </cfRule>
    <cfRule type="expression" dxfId="84" priority="8">
      <formula>$F$13="〇"</formula>
    </cfRule>
  </conditionalFormatting>
  <conditionalFormatting sqref="F15">
    <cfRule type="expression" dxfId="83" priority="5">
      <formula>$F$15="X"</formula>
    </cfRule>
    <cfRule type="expression" dxfId="82" priority="6">
      <formula>$F$15="〇"</formula>
    </cfRule>
  </conditionalFormatting>
  <conditionalFormatting sqref="F17">
    <cfRule type="expression" dxfId="81" priority="1">
      <formula>$F$17="X"</formula>
    </cfRule>
    <cfRule type="expression" dxfId="80" priority="4">
      <formula>$F$17="〇"</formula>
    </cfRule>
  </conditionalFormatting>
  <dataValidations count="1">
    <dataValidation type="whole" allowBlank="1" showInputMessage="1" showErrorMessage="1" sqref="C33:C1048576 D2:D20" xr:uid="{8805DF6A-030E-4613-A193-B00CE435545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６９ページ△２</vt:lpstr>
      <vt:lpstr>６９ページ△３</vt:lpstr>
      <vt:lpstr>７０ページ△４</vt:lpstr>
      <vt:lpstr>７０ページ△５</vt:lpstr>
      <vt:lpstr>７１ページ△６</vt:lpstr>
      <vt:lpstr>７１ページ△７</vt:lpstr>
      <vt:lpstr>７２ページ△１</vt:lpstr>
      <vt:lpstr>７２ページ△２</vt:lpstr>
      <vt:lpstr>７３ページ△３</vt:lpstr>
      <vt:lpstr>１１０ページ△セ</vt:lpstr>
      <vt:lpstr>１１１ページ△ソ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2026-09-25T01:37:09Z</dcterms:modified>
</cp:coreProperties>
</file>