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EBBAAB81-7157-4669-B587-95AAD50C26B0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１０９ページ△３_x0009__x0009__x0009_" sheetId="1" r:id="rId1"/>
    <sheet name="１１１ページ△１_x0009__x0009__x0009_" sheetId="2" r:id="rId2"/>
    <sheet name="１１１ページ△２_x0009__x0009__x0009_" sheetId="3" r:id="rId3"/>
    <sheet name="１１２ページ△４_x0009__x0009__x0009_" sheetId="4" r:id="rId4"/>
    <sheet name="１１３ページ△５_x0009__x0009__x0009_" sheetId="5" r:id="rId5"/>
    <sheet name="１１４ページ△７_x0009__x0009__x0009_" sheetId="6" r:id="rId6"/>
    <sheet name="１１６ページ△２_x0009__x0009__x0009_" sheetId="7" r:id="rId7"/>
    <sheet name="１１７ページ△３" sheetId="8" r:id="rId8"/>
    <sheet name="１１７ページ△４" sheetId="9" r:id="rId9"/>
    <sheet name="１１９ページ△１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F15" i="1"/>
  <c r="F13" i="1"/>
  <c r="F11" i="1"/>
  <c r="F9" i="1"/>
  <c r="F7" i="1"/>
  <c r="F5" i="1"/>
  <c r="F3" i="1"/>
  <c r="F9" i="2"/>
  <c r="F7" i="2"/>
  <c r="F5" i="2"/>
  <c r="F3" i="2"/>
  <c r="F9" i="3"/>
  <c r="F7" i="3"/>
  <c r="F5" i="3"/>
  <c r="F3" i="3"/>
  <c r="F17" i="4"/>
  <c r="F15" i="4"/>
  <c r="F13" i="4"/>
  <c r="F11" i="4"/>
  <c r="F9" i="4"/>
  <c r="F7" i="4"/>
  <c r="F5" i="4"/>
  <c r="F3" i="4"/>
  <c r="F25" i="5"/>
  <c r="F23" i="5"/>
  <c r="F21" i="5"/>
  <c r="F19" i="5"/>
  <c r="F17" i="5"/>
  <c r="F15" i="5"/>
  <c r="F13" i="5"/>
  <c r="F11" i="5"/>
  <c r="F9" i="5"/>
  <c r="F7" i="5"/>
  <c r="F5" i="5"/>
  <c r="F3" i="5"/>
  <c r="F25" i="6"/>
  <c r="F23" i="6"/>
  <c r="F21" i="6"/>
  <c r="F19" i="6"/>
  <c r="F17" i="6"/>
  <c r="F15" i="6"/>
  <c r="F13" i="6"/>
  <c r="F11" i="6"/>
  <c r="F9" i="6"/>
  <c r="F7" i="6"/>
  <c r="F5" i="6"/>
  <c r="F3" i="6"/>
  <c r="F15" i="7"/>
  <c r="F13" i="7"/>
  <c r="F11" i="7"/>
  <c r="F9" i="7"/>
  <c r="F7" i="7"/>
  <c r="F5" i="7"/>
  <c r="F3" i="7"/>
  <c r="F13" i="8"/>
  <c r="F11" i="8"/>
  <c r="F9" i="8"/>
  <c r="F7" i="8"/>
  <c r="F5" i="8"/>
  <c r="F3" i="8"/>
  <c r="F19" i="9"/>
  <c r="F17" i="9"/>
  <c r="F15" i="9"/>
  <c r="F13" i="9"/>
  <c r="F11" i="9"/>
  <c r="F9" i="9"/>
  <c r="F7" i="9"/>
  <c r="F5" i="9"/>
  <c r="F3" i="9"/>
  <c r="F31" i="10"/>
  <c r="F29" i="10"/>
  <c r="F27" i="10"/>
  <c r="F25" i="10"/>
  <c r="F23" i="10"/>
  <c r="F21" i="10"/>
  <c r="F19" i="10"/>
  <c r="F17" i="10"/>
  <c r="F15" i="10"/>
  <c r="F13" i="10"/>
  <c r="F11" i="10"/>
  <c r="F9" i="10"/>
  <c r="F7" i="10"/>
  <c r="F5" i="10"/>
  <c r="F3" i="10"/>
  <c r="H31" i="10"/>
  <c r="H29" i="10"/>
  <c r="H27" i="10"/>
  <c r="H25" i="10"/>
  <c r="H23" i="10"/>
  <c r="H21" i="10"/>
  <c r="H19" i="10"/>
  <c r="H17" i="10"/>
  <c r="H15" i="10"/>
  <c r="H13" i="10"/>
  <c r="H11" i="10"/>
  <c r="H9" i="10"/>
  <c r="H7" i="10"/>
  <c r="H5" i="10"/>
  <c r="H3" i="10"/>
  <c r="H19" i="9"/>
  <c r="H17" i="9"/>
  <c r="H15" i="9"/>
  <c r="H13" i="9"/>
  <c r="H11" i="9"/>
  <c r="H9" i="9"/>
  <c r="H7" i="9"/>
  <c r="H5" i="9"/>
  <c r="H3" i="9"/>
  <c r="H13" i="8"/>
  <c r="H11" i="8"/>
  <c r="H9" i="8"/>
  <c r="H7" i="8"/>
  <c r="H5" i="8"/>
  <c r="H3" i="8"/>
  <c r="H15" i="7"/>
  <c r="H13" i="7"/>
  <c r="H11" i="7"/>
  <c r="H9" i="7"/>
  <c r="H7" i="7"/>
  <c r="H5" i="7"/>
  <c r="H3" i="7"/>
  <c r="H25" i="6"/>
  <c r="H23" i="6"/>
  <c r="H21" i="6"/>
  <c r="H19" i="6"/>
  <c r="H17" i="6"/>
  <c r="H15" i="6"/>
  <c r="H13" i="6"/>
  <c r="H11" i="6"/>
  <c r="H9" i="6"/>
  <c r="H7" i="6"/>
  <c r="H5" i="6"/>
  <c r="H3" i="6"/>
  <c r="H25" i="5"/>
  <c r="H23" i="5"/>
  <c r="H21" i="5"/>
  <c r="H19" i="5"/>
  <c r="H17" i="5"/>
  <c r="H15" i="5"/>
  <c r="H13" i="5"/>
  <c r="H11" i="5"/>
  <c r="H9" i="5"/>
  <c r="H7" i="5"/>
  <c r="H5" i="5"/>
  <c r="H3" i="5"/>
  <c r="H17" i="4"/>
  <c r="H15" i="4"/>
  <c r="H13" i="4"/>
  <c r="H11" i="4"/>
  <c r="H9" i="4"/>
  <c r="H7" i="4"/>
  <c r="H5" i="4"/>
  <c r="H3" i="4"/>
  <c r="H9" i="3"/>
  <c r="H7" i="3"/>
  <c r="H5" i="3"/>
  <c r="H3" i="3"/>
  <c r="H9" i="2"/>
  <c r="H7" i="2"/>
  <c r="H5" i="2"/>
  <c r="H3" i="2"/>
  <c r="H17" i="1"/>
  <c r="H15" i="1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<sst xmlns="http://schemas.openxmlformats.org/spreadsheetml/2006/main" count="275" uniqueCount="110">
  <si>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</si>
  <si>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</si>
  <si>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</si>
  <si>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</si>
  <si>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</si>
  <si>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</si>
  <si>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</si>
  <si>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</si>
  <si>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</si>
  <si>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</si>
  <si>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掛け算</t>
    <rPh sb="0" eb="1">
      <t>カ</t>
    </rPh>
    <rPh sb="2" eb="3">
      <t>ザン</t>
    </rPh>
    <phoneticPr fontId="1"/>
  </si>
  <si>
    <t>１０９ページ△３</t>
    <phoneticPr fontId="1"/>
  </si>
  <si>
    <t>１１１ページ△１</t>
    <phoneticPr fontId="1"/>
  </si>
  <si>
    <t>１１１ページ△２</t>
    <phoneticPr fontId="1"/>
  </si>
  <si>
    <t>１１２ページ△４</t>
    <phoneticPr fontId="1"/>
  </si>
  <si>
    <t>１１３ページ△５</t>
    <phoneticPr fontId="1"/>
  </si>
  <si>
    <t>１１４ページ△７</t>
    <phoneticPr fontId="1"/>
  </si>
  <si>
    <t>１１６ページ△２</t>
    <phoneticPr fontId="1"/>
  </si>
  <si>
    <t>１１７ページ△３</t>
    <phoneticPr fontId="1"/>
  </si>
  <si>
    <t>１１７ページ△４</t>
    <phoneticPr fontId="1"/>
  </si>
  <si>
    <t>１１９ページ△１</t>
    <phoneticPr fontId="1"/>
  </si>
  <si>
    <t>30×3</t>
    <phoneticPr fontId="1"/>
  </si>
  <si>
    <t>70×4</t>
    <phoneticPr fontId="1"/>
  </si>
  <si>
    <t>90×6</t>
    <phoneticPr fontId="1"/>
  </si>
  <si>
    <t>80×7</t>
    <phoneticPr fontId="1"/>
  </si>
  <si>
    <t>100×7</t>
    <phoneticPr fontId="1"/>
  </si>
  <si>
    <t>900×6</t>
    <phoneticPr fontId="1"/>
  </si>
  <si>
    <t>400×4</t>
    <phoneticPr fontId="1"/>
  </si>
  <si>
    <t>800×5</t>
    <phoneticPr fontId="1"/>
  </si>
  <si>
    <t>32×3</t>
    <phoneticPr fontId="1"/>
  </si>
  <si>
    <t>13×3</t>
    <phoneticPr fontId="1"/>
  </si>
  <si>
    <t>34×2</t>
    <phoneticPr fontId="1"/>
  </si>
  <si>
    <t>20×4</t>
    <phoneticPr fontId="1"/>
  </si>
  <si>
    <t>31×3</t>
    <phoneticPr fontId="1"/>
  </si>
  <si>
    <t>43×2</t>
    <phoneticPr fontId="1"/>
  </si>
  <si>
    <t>12×4</t>
    <phoneticPr fontId="1"/>
  </si>
  <si>
    <t>28×3</t>
    <phoneticPr fontId="1"/>
  </si>
  <si>
    <t>13×7</t>
    <phoneticPr fontId="1"/>
  </si>
  <si>
    <t>26×3</t>
    <phoneticPr fontId="1"/>
  </si>
  <si>
    <t>17×4</t>
    <phoneticPr fontId="1"/>
  </si>
  <si>
    <t>12×8</t>
    <phoneticPr fontId="1"/>
  </si>
  <si>
    <t>49×2</t>
    <phoneticPr fontId="1"/>
  </si>
  <si>
    <t>16×5</t>
    <phoneticPr fontId="1"/>
  </si>
  <si>
    <t>35×2</t>
    <phoneticPr fontId="1"/>
  </si>
  <si>
    <t>⑩</t>
    <phoneticPr fontId="1"/>
  </si>
  <si>
    <t>⑪</t>
    <phoneticPr fontId="1"/>
  </si>
  <si>
    <t>⑫</t>
    <phoneticPr fontId="1"/>
  </si>
  <si>
    <t>83×2</t>
    <phoneticPr fontId="1"/>
  </si>
  <si>
    <t>53×3</t>
    <phoneticPr fontId="1"/>
  </si>
  <si>
    <t>72×4</t>
    <phoneticPr fontId="1"/>
  </si>
  <si>
    <t>61×7</t>
    <phoneticPr fontId="1"/>
  </si>
  <si>
    <t>80×5</t>
    <phoneticPr fontId="1"/>
  </si>
  <si>
    <t>79×3</t>
    <phoneticPr fontId="1"/>
  </si>
  <si>
    <t>56×6</t>
    <phoneticPr fontId="1"/>
  </si>
  <si>
    <t>49×8</t>
    <phoneticPr fontId="1"/>
  </si>
  <si>
    <t>84×9</t>
    <phoneticPr fontId="1"/>
  </si>
  <si>
    <t>95×4</t>
    <phoneticPr fontId="1"/>
  </si>
  <si>
    <t>62×5</t>
    <phoneticPr fontId="1"/>
  </si>
  <si>
    <t>16×8</t>
    <phoneticPr fontId="1"/>
  </si>
  <si>
    <t>28×4</t>
    <phoneticPr fontId="1"/>
  </si>
  <si>
    <t>39×3</t>
    <phoneticPr fontId="1"/>
  </si>
  <si>
    <t>35×3</t>
    <phoneticPr fontId="1"/>
  </si>
  <si>
    <t>15×7</t>
    <phoneticPr fontId="1"/>
  </si>
  <si>
    <t>25×4</t>
    <phoneticPr fontId="1"/>
  </si>
  <si>
    <t>58×9</t>
    <phoneticPr fontId="1"/>
  </si>
  <si>
    <t>86×6</t>
    <phoneticPr fontId="1"/>
  </si>
  <si>
    <t>76×7</t>
    <phoneticPr fontId="1"/>
  </si>
  <si>
    <t>78×9</t>
    <phoneticPr fontId="1"/>
  </si>
  <si>
    <t>67×3</t>
    <phoneticPr fontId="1"/>
  </si>
  <si>
    <t>75×8</t>
    <phoneticPr fontId="1"/>
  </si>
  <si>
    <t>212×4</t>
    <phoneticPr fontId="1"/>
  </si>
  <si>
    <t>231×3</t>
    <phoneticPr fontId="1"/>
  </si>
  <si>
    <t>432×2</t>
    <phoneticPr fontId="1"/>
  </si>
  <si>
    <t>341×2</t>
    <phoneticPr fontId="1"/>
  </si>
  <si>
    <t>203×3</t>
    <phoneticPr fontId="1"/>
  </si>
  <si>
    <t>310×2</t>
    <phoneticPr fontId="1"/>
  </si>
  <si>
    <t>420×2</t>
    <phoneticPr fontId="1"/>
  </si>
  <si>
    <t>318×3</t>
    <phoneticPr fontId="1"/>
  </si>
  <si>
    <t>435×2</t>
    <phoneticPr fontId="1"/>
  </si>
  <si>
    <t>291×3</t>
    <phoneticPr fontId="1"/>
  </si>
  <si>
    <t>160×6</t>
    <phoneticPr fontId="1"/>
  </si>
  <si>
    <t>466×2</t>
    <phoneticPr fontId="1"/>
  </si>
  <si>
    <t>145×5</t>
    <phoneticPr fontId="1"/>
  </si>
  <si>
    <t>812×4</t>
    <phoneticPr fontId="1"/>
  </si>
  <si>
    <t>804×6</t>
    <phoneticPr fontId="1"/>
  </si>
  <si>
    <t>341×7</t>
    <phoneticPr fontId="1"/>
  </si>
  <si>
    <t>647×3</t>
    <phoneticPr fontId="1"/>
  </si>
  <si>
    <t>238×3</t>
    <phoneticPr fontId="1"/>
  </si>
  <si>
    <t>125×8</t>
    <phoneticPr fontId="1"/>
  </si>
  <si>
    <t>428×4</t>
    <phoneticPr fontId="1"/>
  </si>
  <si>
    <t>713×8</t>
    <phoneticPr fontId="1"/>
  </si>
  <si>
    <t>875×7</t>
    <phoneticPr fontId="1"/>
  </si>
  <si>
    <t>⑬</t>
    <phoneticPr fontId="1"/>
  </si>
  <si>
    <t>⑭</t>
    <phoneticPr fontId="1"/>
  </si>
  <si>
    <t>⑮</t>
    <phoneticPr fontId="1"/>
  </si>
  <si>
    <t>30×5</t>
    <phoneticPr fontId="1"/>
  </si>
  <si>
    <t>300×5</t>
    <phoneticPr fontId="1"/>
  </si>
  <si>
    <t>14×2</t>
    <phoneticPr fontId="1"/>
  </si>
  <si>
    <t>13×5</t>
    <phoneticPr fontId="1"/>
  </si>
  <si>
    <t>53×4</t>
    <phoneticPr fontId="1"/>
  </si>
  <si>
    <t>79×7</t>
    <phoneticPr fontId="1"/>
  </si>
  <si>
    <t>34×6</t>
    <phoneticPr fontId="1"/>
  </si>
  <si>
    <t>25×8</t>
    <phoneticPr fontId="1"/>
  </si>
  <si>
    <t>342×2</t>
    <phoneticPr fontId="1"/>
  </si>
  <si>
    <t>204×6</t>
    <phoneticPr fontId="1"/>
  </si>
  <si>
    <t>613×4</t>
    <phoneticPr fontId="1"/>
  </si>
  <si>
    <t>380×7</t>
    <phoneticPr fontId="1"/>
  </si>
  <si>
    <t>345×6</t>
    <phoneticPr fontId="1"/>
  </si>
  <si>
    <t>975×8</t>
    <phoneticPr fontId="1"/>
  </si>
  <si>
    <t>558×9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</si>
</sst>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6" fontId="0" fillId="2" borderId="0" xfId="0" applyNumberFormat="1" applyFill="1" applyProtection="1">
      <alignment vertical="center"/>
      <protection hidden="1"/>
    </xf>
  </cellXfs>
  <cellStyles count="1">
    <cellStyle name="標準" xfId="0" builtinId="0"/>
  </cellStyles>
  <dxfs count="170"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topLeftCell="A2" zoomScale="160" zoomScaleNormal="160" workbookViewId="0">
      <selection activeCell="B3" sqref="B3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4.37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21</v>
      </c>
      <c r="C3" s="3" t="s">
        <v>0</v>
      </c>
      <c r="D3" s="4"/>
      <c r="E3" s="2"/>
      <c r="F3" s="12" t="str">
        <f>IF(D3="","",IF(D3=H3,"〇","X"))</f>
        <v/>
      </c>
      <c r="H3" s="2">
        <f>30*3</f>
        <v>90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22</v>
      </c>
      <c r="C5" s="3" t="s">
        <v>0</v>
      </c>
      <c r="D5" s="4"/>
      <c r="E5" s="2"/>
      <c r="F5" s="12" t="str">
        <f>IF(D5="","",IF(D5=H5,"〇","X"))</f>
        <v/>
      </c>
      <c r="H5" s="2">
        <f>70*4</f>
        <v>280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23</v>
      </c>
      <c r="C7" s="3" t="s">
        <v>0</v>
      </c>
      <c r="D7" s="4"/>
      <c r="E7" s="2"/>
      <c r="F7" s="12" t="str">
        <f>IF(D7="","",IF(D7=H7,"〇","X"))</f>
        <v/>
      </c>
      <c r="H7" s="2">
        <f>90*6</f>
        <v>540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24</v>
      </c>
      <c r="C9" s="3" t="s">
        <v>0</v>
      </c>
      <c r="D9" s="4"/>
      <c r="E9" s="2"/>
      <c r="F9" s="12" t="str">
        <f>IF(D9="","",IF(D9=H9,"〇","X"))</f>
        <v/>
      </c>
      <c r="H9" s="2">
        <f>80*7</f>
        <v>560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25</v>
      </c>
      <c r="C11" s="3" t="s">
        <v>0</v>
      </c>
      <c r="D11" s="4"/>
      <c r="E11" s="2"/>
      <c r="F11" s="12" t="str">
        <f>IF(D11="","",IF(D11=H11,"〇","X"))</f>
        <v/>
      </c>
      <c r="H11" s="2">
        <f>100*7</f>
        <v>700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26</v>
      </c>
      <c r="C13" s="3" t="s">
        <v>0</v>
      </c>
      <c r="D13" s="4"/>
      <c r="E13" s="2"/>
      <c r="F13" s="12" t="str">
        <f>IF(D13="","",IF(D13=H13,"〇","X"))</f>
        <v/>
      </c>
      <c r="H13" s="2">
        <f>900*6</f>
        <v>5400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27</v>
      </c>
      <c r="C15" s="3" t="s">
        <v>0</v>
      </c>
      <c r="D15" s="4"/>
      <c r="E15" s="2"/>
      <c r="F15" s="12" t="str">
        <f>IF(D15="","",IF(D15=H15,"〇","X"))</f>
        <v/>
      </c>
      <c r="H15" s="2">
        <f>400*4</f>
        <v>1600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28</v>
      </c>
      <c r="C17" s="3" t="s">
        <v>0</v>
      </c>
      <c r="D17" s="4"/>
      <c r="E17" s="2"/>
      <c r="F17" s="12" t="str">
        <f>IF(D17="","",IF(D17=H17,"〇","X"))</f>
        <v/>
      </c>
      <c r="H17" s="2">
        <f>800*5</f>
        <v>4000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69" priority="17">
      <formula>F3="X"</formula>
    </cfRule>
    <cfRule type="expression" dxfId="168" priority="18">
      <formula>F3="〇"</formula>
    </cfRule>
  </conditionalFormatting>
  <conditionalFormatting sqref="F7">
    <cfRule type="expression" dxfId="167" priority="13">
      <formula>$F$7="X"</formula>
    </cfRule>
    <cfRule type="expression" dxfId="166" priority="14">
      <formula>$F$7="〇"</formula>
    </cfRule>
  </conditionalFormatting>
  <conditionalFormatting sqref="F5">
    <cfRule type="expression" dxfId="165" priority="15">
      <formula>$F$5="X"</formula>
    </cfRule>
    <cfRule type="expression" dxfId="164" priority="16">
      <formula>$F$5="〇"</formula>
    </cfRule>
  </conditionalFormatting>
  <conditionalFormatting sqref="F9">
    <cfRule type="expression" dxfId="163" priority="11">
      <formula>$F$9="X"</formula>
    </cfRule>
    <cfRule type="expression" dxfId="162" priority="12">
      <formula>$F$9="〇"</formula>
    </cfRule>
  </conditionalFormatting>
  <conditionalFormatting sqref="F11">
    <cfRule type="expression" dxfId="161" priority="9">
      <formula>$F$11="X"</formula>
    </cfRule>
    <cfRule type="expression" dxfId="160" priority="10">
      <formula>$F$11="〇"</formula>
    </cfRule>
  </conditionalFormatting>
  <conditionalFormatting sqref="F13">
    <cfRule type="expression" dxfId="159" priority="7">
      <formula>$F$13="X"</formula>
    </cfRule>
    <cfRule type="expression" dxfId="158" priority="8">
      <formula>$F$13="〇"</formula>
    </cfRule>
  </conditionalFormatting>
  <conditionalFormatting sqref="F15">
    <cfRule type="expression" dxfId="157" priority="5">
      <formula>$F$15="X"</formula>
    </cfRule>
    <cfRule type="expression" dxfId="156" priority="6">
      <formula>$F$15="〇"</formula>
    </cfRule>
  </conditionalFormatting>
  <conditionalFormatting sqref="F17">
    <cfRule type="expression" dxfId="155" priority="1">
      <formula>$F$17="X"</formula>
    </cfRule>
    <cfRule type="expression" dxfId="154" priority="4">
      <formula>$F$17="〇"</formula>
    </cfRule>
  </conditionalFormatting>
  <dataValidations count="1">
    <dataValidation type="whole" allowBlank="1" showInputMessage="1" showErrorMessage="1" sqref="C33:C1048576 D2:D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DA7E-230E-4A45-89AC-A7ACD4C6B5C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29</v>
      </c>
      <c r="C3" s="3" t="s">
        <v>0</v>
      </c>
      <c r="D3" s="4"/>
      <c r="E3" s="2"/>
      <c r="F3" s="12" t="str">
        <f>IF(D3="","",IF(D3=H3,"〇","X"))</f>
        <v/>
      </c>
      <c r="H3" s="2">
        <f>32*3</f>
        <v>96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30</v>
      </c>
      <c r="C5" s="3" t="s">
        <v>0</v>
      </c>
      <c r="D5" s="4"/>
      <c r="E5" s="2"/>
      <c r="F5" s="12" t="str">
        <f>IF(D5="","",IF(D5=H5,"〇","X"))</f>
        <v/>
      </c>
      <c r="H5" s="2">
        <f>13*3</f>
        <v>39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31</v>
      </c>
      <c r="C7" s="3" t="s">
        <v>0</v>
      </c>
      <c r="D7" s="4"/>
      <c r="E7" s="2"/>
      <c r="F7" s="12" t="str">
        <f>IF(D7="","",IF(D7=H7,"〇","X"))</f>
        <v/>
      </c>
      <c r="H7" s="2">
        <f>34*2</f>
        <v>68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32</v>
      </c>
      <c r="C9" s="3" t="s">
        <v>0</v>
      </c>
      <c r="D9" s="4"/>
      <c r="E9" s="2"/>
      <c r="F9" s="12" t="str">
        <f>IF(D9="","",IF(D9=H9,"〇","X"))</f>
        <v/>
      </c>
      <c r="H9" s="2">
        <f>20*4</f>
        <v>80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7"/>
      <c r="B27" s="1"/>
      <c r="C27" s="1"/>
      <c r="D27" s="1"/>
      <c r="E27" s="1"/>
    </row>
    <row r="28" spans="1:5" x14ac:dyDescent="0.4">
      <c r="A28" s="7"/>
      <c r="B28" s="1"/>
      <c r="C28" s="1"/>
      <c r="D28" s="1"/>
      <c r="E28" s="1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3" priority="17">
      <formula>F3="X"</formula>
    </cfRule>
    <cfRule type="expression" dxfId="152" priority="18">
      <formula>F3="〇"</formula>
    </cfRule>
  </conditionalFormatting>
  <conditionalFormatting sqref="F7">
    <cfRule type="expression" dxfId="151" priority="13">
      <formula>$F$7="X"</formula>
    </cfRule>
    <cfRule type="expression" dxfId="150" priority="14">
      <formula>$F$7="〇"</formula>
    </cfRule>
  </conditionalFormatting>
  <conditionalFormatting sqref="F5">
    <cfRule type="expression" dxfId="149" priority="15">
      <formula>$F$5="X"</formula>
    </cfRule>
    <cfRule type="expression" dxfId="148" priority="16">
      <formula>$F$5="〇"</formula>
    </cfRule>
  </conditionalFormatting>
  <conditionalFormatting sqref="F9">
    <cfRule type="expression" dxfId="147" priority="11">
      <formula>$F$9="X"</formula>
    </cfRule>
    <cfRule type="expression" dxfId="146" priority="12">
      <formula>$F$9="〇"</formula>
    </cfRule>
  </conditionalFormatting>
  <dataValidations count="1">
    <dataValidation type="whole" allowBlank="1" showInputMessage="1" showErrorMessage="1" sqref="C33:C1048576 D2:D26" xr:uid="{037BFA5B-5806-4CDE-A90E-94D718E0E3F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4BC5-F20B-4847-8987-8D7170502FE2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33</v>
      </c>
      <c r="C3" s="3" t="s">
        <v>0</v>
      </c>
      <c r="D3" s="4"/>
      <c r="E3" s="2"/>
      <c r="F3" s="12" t="str">
        <f>IF(D3="","",IF(D3=H3,"〇","X"))</f>
        <v/>
      </c>
      <c r="H3" s="2">
        <f>31*3</f>
        <v>93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34</v>
      </c>
      <c r="C5" s="3" t="s">
        <v>0</v>
      </c>
      <c r="D5" s="4"/>
      <c r="E5" s="2"/>
      <c r="F5" s="12" t="str">
        <f>IF(D5="","",IF(D5=H5,"〇","X"))</f>
        <v/>
      </c>
      <c r="H5" s="2">
        <f>43*2</f>
        <v>86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35</v>
      </c>
      <c r="C7" s="3" t="s">
        <v>0</v>
      </c>
      <c r="D7" s="4"/>
      <c r="E7" s="2"/>
      <c r="F7" s="12" t="str">
        <f>IF(D7="","",IF(D7=H7,"〇","X"))</f>
        <v/>
      </c>
      <c r="H7" s="2">
        <f>12*4</f>
        <v>48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21</v>
      </c>
      <c r="C9" s="3" t="s">
        <v>0</v>
      </c>
      <c r="D9" s="4"/>
      <c r="E9" s="2"/>
      <c r="F9" s="12" t="str">
        <f>IF(D9="","",IF(D9=H9,"〇","X"))</f>
        <v/>
      </c>
      <c r="H9" s="2">
        <f>30*3</f>
        <v>90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45" priority="17">
      <formula>F3="X"</formula>
    </cfRule>
    <cfRule type="expression" dxfId="144" priority="18">
      <formula>F3="〇"</formula>
    </cfRule>
  </conditionalFormatting>
  <conditionalFormatting sqref="F7">
    <cfRule type="expression" dxfId="143" priority="13">
      <formula>$F$7="X"</formula>
    </cfRule>
    <cfRule type="expression" dxfId="142" priority="14">
      <formula>$F$7="〇"</formula>
    </cfRule>
  </conditionalFormatting>
  <conditionalFormatting sqref="F5">
    <cfRule type="expression" dxfId="141" priority="15">
      <formula>$F$5="X"</formula>
    </cfRule>
    <cfRule type="expression" dxfId="140" priority="16">
      <formula>$F$5="〇"</formula>
    </cfRule>
  </conditionalFormatting>
  <conditionalFormatting sqref="F9">
    <cfRule type="expression" dxfId="139" priority="11">
      <formula>$F$9="X"</formula>
    </cfRule>
    <cfRule type="expression" dxfId="138" priority="12">
      <formula>$F$9="〇"</formula>
    </cfRule>
  </conditionalFormatting>
  <dataValidations count="1">
    <dataValidation type="whole" allowBlank="1" showInputMessage="1" showErrorMessage="1" sqref="C33:C1048576 D2:D22" xr:uid="{144EF4B9-8042-4B82-A12B-B5BDB7E85EA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7BBB-0EA7-40F4-89DC-33DD251D96F2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36</v>
      </c>
      <c r="C3" s="3" t="s">
        <v>0</v>
      </c>
      <c r="D3" s="4"/>
      <c r="E3" s="2"/>
      <c r="F3" s="12" t="str">
        <f>IF(D3="","",IF(D3=H3,"〇","X"))</f>
        <v/>
      </c>
      <c r="H3" s="2">
        <f>28*3</f>
        <v>84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37</v>
      </c>
      <c r="C5" s="3" t="s">
        <v>0</v>
      </c>
      <c r="D5" s="4"/>
      <c r="E5" s="2"/>
      <c r="F5" s="12" t="str">
        <f>IF(D5="","",IF(D5=H5,"〇","X"))</f>
        <v/>
      </c>
      <c r="H5" s="2">
        <f>13*7</f>
        <v>91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38</v>
      </c>
      <c r="C7" s="3" t="s">
        <v>0</v>
      </c>
      <c r="D7" s="4"/>
      <c r="E7" s="2"/>
      <c r="F7" s="12" t="str">
        <f>IF(D7="","",IF(D7=H7,"〇","X"))</f>
        <v/>
      </c>
      <c r="H7" s="2">
        <f>26*3</f>
        <v>78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39</v>
      </c>
      <c r="C9" s="3" t="s">
        <v>0</v>
      </c>
      <c r="D9" s="4"/>
      <c r="E9" s="2"/>
      <c r="F9" s="12" t="str">
        <f>IF(D9="","",IF(D9=H9,"〇","X"))</f>
        <v/>
      </c>
      <c r="H9" s="2">
        <f>17*4</f>
        <v>68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40</v>
      </c>
      <c r="C11" s="3" t="s">
        <v>0</v>
      </c>
      <c r="D11" s="4"/>
      <c r="E11" s="2"/>
      <c r="F11" s="12" t="str">
        <f>IF(D11="","",IF(D11=H11,"〇","X"))</f>
        <v/>
      </c>
      <c r="H11" s="2">
        <f>12*8</f>
        <v>96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41</v>
      </c>
      <c r="C13" s="3" t="s">
        <v>0</v>
      </c>
      <c r="D13" s="4"/>
      <c r="E13" s="2"/>
      <c r="F13" s="12" t="str">
        <f>IF(D13="","",IF(D13=H13,"〇","X"))</f>
        <v/>
      </c>
      <c r="H13" s="2">
        <f>49*2</f>
        <v>98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42</v>
      </c>
      <c r="C15" s="3" t="s">
        <v>0</v>
      </c>
      <c r="D15" s="4"/>
      <c r="E15" s="2"/>
      <c r="F15" s="12" t="str">
        <f>IF(D15="","",IF(D15=H15,"〇","X"))</f>
        <v/>
      </c>
      <c r="H15" s="2">
        <f>16*5</f>
        <v>80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43</v>
      </c>
      <c r="C17" s="3" t="s">
        <v>0</v>
      </c>
      <c r="D17" s="4"/>
      <c r="E17" s="2"/>
      <c r="F17" s="12" t="str">
        <f>IF(D17="","",IF(D17=H17,"〇","X"))</f>
        <v/>
      </c>
      <c r="H17" s="2">
        <f>35*2</f>
        <v>70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2"/>
      <c r="B21" s="7"/>
      <c r="C21" s="2"/>
      <c r="D21" s="5"/>
      <c r="E21" s="2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37" priority="17">
      <formula>F3="X"</formula>
    </cfRule>
    <cfRule type="expression" dxfId="136" priority="18">
      <formula>F3="〇"</formula>
    </cfRule>
  </conditionalFormatting>
  <conditionalFormatting sqref="F7">
    <cfRule type="expression" dxfId="135" priority="13">
      <formula>$F$7="X"</formula>
    </cfRule>
    <cfRule type="expression" dxfId="134" priority="14">
      <formula>$F$7="〇"</formula>
    </cfRule>
  </conditionalFormatting>
  <conditionalFormatting sqref="F5">
    <cfRule type="expression" dxfId="133" priority="15">
      <formula>$F$5="X"</formula>
    </cfRule>
    <cfRule type="expression" dxfId="132" priority="16">
      <formula>$F$5="〇"</formula>
    </cfRule>
  </conditionalFormatting>
  <conditionalFormatting sqref="F9">
    <cfRule type="expression" dxfId="131" priority="11">
      <formula>$F$9="X"</formula>
    </cfRule>
    <cfRule type="expression" dxfId="130" priority="12">
      <formula>$F$9="〇"</formula>
    </cfRule>
  </conditionalFormatting>
  <conditionalFormatting sqref="F11">
    <cfRule type="expression" dxfId="129" priority="9">
      <formula>$F$11="X"</formula>
    </cfRule>
    <cfRule type="expression" dxfId="128" priority="10">
      <formula>$F$11="〇"</formula>
    </cfRule>
  </conditionalFormatting>
  <conditionalFormatting sqref="F13">
    <cfRule type="expression" dxfId="127" priority="7">
      <formula>$F$13="X"</formula>
    </cfRule>
    <cfRule type="expression" dxfId="126" priority="8">
      <formula>$F$13="〇"</formula>
    </cfRule>
  </conditionalFormatting>
  <conditionalFormatting sqref="F15">
    <cfRule type="expression" dxfId="125" priority="5">
      <formula>$F$15="X"</formula>
    </cfRule>
    <cfRule type="expression" dxfId="124" priority="6">
      <formula>$F$15="〇"</formula>
    </cfRule>
  </conditionalFormatting>
  <conditionalFormatting sqref="F17">
    <cfRule type="expression" dxfId="123" priority="1">
      <formula>$F$17="X"</formula>
    </cfRule>
    <cfRule type="expression" dxfId="122" priority="4">
      <formula>$F$17="〇"</formula>
    </cfRule>
  </conditionalFormatting>
  <dataValidations count="1">
    <dataValidation type="whole" allowBlank="1" showInputMessage="1" showErrorMessage="1" sqref="C33:C1048576 D2:D21" xr:uid="{8C91766F-B8DF-4CFB-B639-5283EBCD723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B313-17FF-44F0-BC65-688D78D49A4F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47</v>
      </c>
      <c r="C3" s="3" t="s">
        <v>0</v>
      </c>
      <c r="D3" s="4"/>
      <c r="E3" s="2"/>
      <c r="F3" s="12" t="str">
        <f>IF(D3="","",IF(D3=H3,"〇","X"))</f>
        <v/>
      </c>
      <c r="H3" s="2">
        <f>83*2</f>
        <v>166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48</v>
      </c>
      <c r="C5" s="3" t="s">
        <v>0</v>
      </c>
      <c r="D5" s="4"/>
      <c r="E5" s="2"/>
      <c r="F5" s="12" t="str">
        <f>IF(D5="","",IF(D5=H5,"〇","X"))</f>
        <v/>
      </c>
      <c r="H5" s="2">
        <f>53*3</f>
        <v>159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49</v>
      </c>
      <c r="C7" s="3" t="s">
        <v>0</v>
      </c>
      <c r="D7" s="4"/>
      <c r="E7" s="2"/>
      <c r="F7" s="12" t="str">
        <f>IF(D7="","",IF(D7=H7,"〇","X"))</f>
        <v/>
      </c>
      <c r="H7" s="2">
        <f>72*4</f>
        <v>288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50</v>
      </c>
      <c r="C9" s="3" t="s">
        <v>0</v>
      </c>
      <c r="D9" s="4"/>
      <c r="E9" s="2"/>
      <c r="F9" s="12" t="str">
        <f>IF(D9="","",IF(D9=H9,"〇","X"))</f>
        <v/>
      </c>
      <c r="H9" s="2">
        <f>61*7</f>
        <v>427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23</v>
      </c>
      <c r="C11" s="3" t="s">
        <v>0</v>
      </c>
      <c r="D11" s="4"/>
      <c r="E11" s="2"/>
      <c r="F11" s="12" t="str">
        <f>IF(D11="","",IF(D11=H11,"〇","X"))</f>
        <v/>
      </c>
      <c r="H11" s="2">
        <f>90*6</f>
        <v>540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51</v>
      </c>
      <c r="C13" s="3" t="s">
        <v>0</v>
      </c>
      <c r="D13" s="4"/>
      <c r="E13" s="2"/>
      <c r="F13" s="12" t="str">
        <f>IF(D13="","",IF(D13=H13,"〇","X"))</f>
        <v/>
      </c>
      <c r="H13" s="2">
        <f>80*5</f>
        <v>400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52</v>
      </c>
      <c r="C15" s="3" t="s">
        <v>0</v>
      </c>
      <c r="D15" s="4"/>
      <c r="E15" s="2"/>
      <c r="F15" s="12" t="str">
        <f>IF(D15="","",IF(D15=H15,"〇","X"))</f>
        <v/>
      </c>
      <c r="H15" s="2">
        <f>79*3</f>
        <v>237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53</v>
      </c>
      <c r="C17" s="3" t="s">
        <v>0</v>
      </c>
      <c r="D17" s="4"/>
      <c r="E17" s="2"/>
      <c r="F17" s="12" t="str">
        <f>IF(D17="","",IF(D17=H17,"〇","X"))</f>
        <v/>
      </c>
      <c r="H17" s="2">
        <f>56*6</f>
        <v>336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54</v>
      </c>
      <c r="C19" s="3" t="s">
        <v>0</v>
      </c>
      <c r="D19" s="4"/>
      <c r="E19" s="2"/>
      <c r="F19" s="12" t="str">
        <f>IF(D19="","",IF(D19=H19,"〇","X"))</f>
        <v/>
      </c>
      <c r="H19" s="2">
        <f>49*8</f>
        <v>392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44</v>
      </c>
      <c r="B21" s="6" t="s">
        <v>55</v>
      </c>
      <c r="C21" s="3" t="s">
        <v>0</v>
      </c>
      <c r="D21" s="4"/>
      <c r="E21" s="2"/>
      <c r="F21" s="12" t="str">
        <f>IF(D21="","",IF(D21=H21,"〇","X"))</f>
        <v/>
      </c>
      <c r="H21" s="2">
        <f>84*9</f>
        <v>756</v>
      </c>
    </row>
    <row r="22" spans="1:8" ht="19.5" thickBot="1" x14ac:dyDescent="0.45">
      <c r="A22" s="7"/>
      <c r="B22" s="1"/>
      <c r="C22" s="1"/>
      <c r="D22" s="1"/>
      <c r="E22" s="1"/>
      <c r="F22" s="14"/>
    </row>
    <row r="23" spans="1:8" ht="56.25" customHeight="1" thickBot="1" x14ac:dyDescent="0.45">
      <c r="A23" s="9" t="s">
        <v>45</v>
      </c>
      <c r="B23" s="6" t="s">
        <v>56</v>
      </c>
      <c r="C23" s="3" t="s">
        <v>0</v>
      </c>
      <c r="D23" s="4"/>
      <c r="E23" s="2"/>
      <c r="F23" s="12" t="str">
        <f>IF(D23="","",IF(D23=H23,"〇","X"))</f>
        <v/>
      </c>
      <c r="H23" s="2">
        <f>95*4</f>
        <v>380</v>
      </c>
    </row>
    <row r="24" spans="1:8" ht="19.5" thickBot="1" x14ac:dyDescent="0.45">
      <c r="A24" s="7"/>
      <c r="B24" s="1"/>
      <c r="C24" s="1"/>
      <c r="D24" s="1"/>
      <c r="E24" s="1"/>
      <c r="F24" s="14"/>
    </row>
    <row r="25" spans="1:8" ht="56.25" customHeight="1" thickBot="1" x14ac:dyDescent="0.45">
      <c r="A25" s="9" t="s">
        <v>46</v>
      </c>
      <c r="B25" s="6" t="s">
        <v>57</v>
      </c>
      <c r="C25" s="3" t="s">
        <v>0</v>
      </c>
      <c r="D25" s="4"/>
      <c r="E25" s="2"/>
      <c r="F25" s="12" t="str">
        <f>IF(D25="","",IF(D25=H25,"〇","X"))</f>
        <v/>
      </c>
      <c r="H25" s="2">
        <f>62*5</f>
        <v>310</v>
      </c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21" priority="23">
      <formula>F3="X"</formula>
    </cfRule>
    <cfRule type="expression" dxfId="120" priority="24">
      <formula>F3="〇"</formula>
    </cfRule>
  </conditionalFormatting>
  <conditionalFormatting sqref="F7">
    <cfRule type="expression" dxfId="119" priority="19">
      <formula>$F$7="X"</formula>
    </cfRule>
    <cfRule type="expression" dxfId="118" priority="20">
      <formula>$F$7="〇"</formula>
    </cfRule>
  </conditionalFormatting>
  <conditionalFormatting sqref="F5">
    <cfRule type="expression" dxfId="117" priority="21">
      <formula>$F$5="X"</formula>
    </cfRule>
    <cfRule type="expression" dxfId="116" priority="22">
      <formula>$F$5="〇"</formula>
    </cfRule>
  </conditionalFormatting>
  <conditionalFormatting sqref="F9">
    <cfRule type="expression" dxfId="115" priority="17">
      <formula>$F$9="X"</formula>
    </cfRule>
    <cfRule type="expression" dxfId="114" priority="18">
      <formula>$F$9="〇"</formula>
    </cfRule>
  </conditionalFormatting>
  <conditionalFormatting sqref="F11">
    <cfRule type="expression" dxfId="113" priority="15">
      <formula>$F$11="X"</formula>
    </cfRule>
    <cfRule type="expression" dxfId="112" priority="16">
      <formula>$F$11="〇"</formula>
    </cfRule>
  </conditionalFormatting>
  <conditionalFormatting sqref="F13">
    <cfRule type="expression" dxfId="111" priority="13">
      <formula>$F$13="X"</formula>
    </cfRule>
    <cfRule type="expression" dxfId="110" priority="14">
      <formula>$F$13="〇"</formula>
    </cfRule>
  </conditionalFormatting>
  <conditionalFormatting sqref="F15">
    <cfRule type="expression" dxfId="109" priority="11">
      <formula>$F$15="X"</formula>
    </cfRule>
    <cfRule type="expression" dxfId="108" priority="12">
      <formula>$F$15="〇"</formula>
    </cfRule>
  </conditionalFormatting>
  <conditionalFormatting sqref="F17">
    <cfRule type="expression" dxfId="107" priority="7">
      <formula>$F$17="X"</formula>
    </cfRule>
    <cfRule type="expression" dxfId="106" priority="10">
      <formula>$F$17="〇"</formula>
    </cfRule>
  </conditionalFormatting>
  <conditionalFormatting sqref="F19">
    <cfRule type="expression" dxfId="105" priority="8">
      <formula>$F$19="〇"</formula>
    </cfRule>
    <cfRule type="expression" dxfId="104" priority="9">
      <formula>$F$19="X"</formula>
    </cfRule>
  </conditionalFormatting>
  <conditionalFormatting sqref="F21">
    <cfRule type="expression" dxfId="103" priority="5">
      <formula>$F$21="〇"</formula>
    </cfRule>
    <cfRule type="expression" dxfId="102" priority="6">
      <formula>$F$21="X"</formula>
    </cfRule>
  </conditionalFormatting>
  <conditionalFormatting sqref="F23">
    <cfRule type="expression" dxfId="101" priority="3">
      <formula>$F$23="〇"</formula>
    </cfRule>
    <cfRule type="expression" dxfId="100" priority="4">
      <formula>$F$23="X"</formula>
    </cfRule>
  </conditionalFormatting>
  <conditionalFormatting sqref="F25">
    <cfRule type="expression" dxfId="99" priority="1">
      <formula>$F$25="〇"</formula>
    </cfRule>
    <cfRule type="expression" dxfId="98" priority="2">
      <formula>$F$25="X"</formula>
    </cfRule>
  </conditionalFormatting>
  <dataValidations count="1">
    <dataValidation type="whole" allowBlank="1" showInputMessage="1" showErrorMessage="1" sqref="C33:C1048576 D2:D19 C20 D21 D23 D25" xr:uid="{BE3B8837-7DAC-4522-87D4-759A197016E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5100-7DCE-4B22-A8CA-A126DE3C32CA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16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58</v>
      </c>
      <c r="C3" s="3" t="s">
        <v>0</v>
      </c>
      <c r="D3" s="4"/>
      <c r="E3" s="2"/>
      <c r="F3" s="12" t="str">
        <f>IF(D3="","",IF(D3=H3,"〇","X"))</f>
        <v/>
      </c>
      <c r="H3" s="2">
        <f>16*8</f>
        <v>128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59</v>
      </c>
      <c r="C5" s="3" t="s">
        <v>0</v>
      </c>
      <c r="D5" s="4"/>
      <c r="E5" s="2"/>
      <c r="F5" s="12" t="str">
        <f>IF(D5="","",IF(D5=H5,"〇","X"))</f>
        <v/>
      </c>
      <c r="H5" s="2">
        <f>28*4</f>
        <v>112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60</v>
      </c>
      <c r="C7" s="3" t="s">
        <v>0</v>
      </c>
      <c r="D7" s="4"/>
      <c r="E7" s="2"/>
      <c r="F7" s="12" t="str">
        <f>IF(D7="","",IF(D7=H7,"〇","X"))</f>
        <v/>
      </c>
      <c r="H7" s="2">
        <f>39*3</f>
        <v>117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61</v>
      </c>
      <c r="C9" s="3" t="s">
        <v>0</v>
      </c>
      <c r="D9" s="4"/>
      <c r="E9" s="2"/>
      <c r="F9" s="12" t="str">
        <f>IF(D9="","",IF(D9=H9,"〇","X"))</f>
        <v/>
      </c>
      <c r="H9" s="2">
        <f>35*3</f>
        <v>105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62</v>
      </c>
      <c r="C11" s="3" t="s">
        <v>0</v>
      </c>
      <c r="D11" s="4"/>
      <c r="E11" s="2"/>
      <c r="F11" s="12" t="str">
        <f>IF(D11="","",IF(D11=H11,"〇","X"))</f>
        <v/>
      </c>
      <c r="H11" s="2">
        <f>15*7</f>
        <v>105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63</v>
      </c>
      <c r="C13" s="3" t="s">
        <v>0</v>
      </c>
      <c r="D13" s="4"/>
      <c r="E13" s="2"/>
      <c r="F13" s="12" t="str">
        <f>IF(D13="","",IF(D13=H13,"〇","X"))</f>
        <v/>
      </c>
      <c r="H13" s="2">
        <f>25*4</f>
        <v>100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64</v>
      </c>
      <c r="C15" s="3" t="s">
        <v>0</v>
      </c>
      <c r="D15" s="4"/>
      <c r="E15" s="2"/>
      <c r="F15" s="12" t="str">
        <f>IF(D15="","",IF(D15=H15,"〇","X"))</f>
        <v/>
      </c>
      <c r="H15" s="2">
        <f>58*9</f>
        <v>522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65</v>
      </c>
      <c r="C17" s="3" t="s">
        <v>0</v>
      </c>
      <c r="D17" s="4"/>
      <c r="E17" s="2"/>
      <c r="F17" s="12" t="str">
        <f>IF(D17="","",IF(D17=H17,"〇","X"))</f>
        <v/>
      </c>
      <c r="H17" s="2">
        <f>86*6</f>
        <v>516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66</v>
      </c>
      <c r="C19" s="3" t="s">
        <v>0</v>
      </c>
      <c r="D19" s="4"/>
      <c r="E19" s="2"/>
      <c r="F19" s="12" t="str">
        <f>IF(D19="","",IF(D19=H19,"〇","X"))</f>
        <v/>
      </c>
      <c r="H19" s="2">
        <f>76*7</f>
        <v>532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44</v>
      </c>
      <c r="B21" s="6" t="s">
        <v>67</v>
      </c>
      <c r="C21" s="3" t="s">
        <v>0</v>
      </c>
      <c r="D21" s="4"/>
      <c r="E21" s="2"/>
      <c r="F21" s="12" t="str">
        <f>IF(D21="","",IF(D21=H21,"〇","X"))</f>
        <v/>
      </c>
      <c r="H21" s="2">
        <f>78*9</f>
        <v>702</v>
      </c>
    </row>
    <row r="22" spans="1:8" ht="19.5" thickBot="1" x14ac:dyDescent="0.45">
      <c r="A22" s="7"/>
      <c r="B22" s="1"/>
      <c r="C22" s="1"/>
      <c r="D22" s="1"/>
      <c r="E22" s="1"/>
      <c r="F22" s="14"/>
    </row>
    <row r="23" spans="1:8" ht="56.25" customHeight="1" thickBot="1" x14ac:dyDescent="0.45">
      <c r="A23" s="9" t="s">
        <v>45</v>
      </c>
      <c r="B23" s="6" t="s">
        <v>68</v>
      </c>
      <c r="C23" s="3" t="s">
        <v>0</v>
      </c>
      <c r="D23" s="4"/>
      <c r="E23" s="2"/>
      <c r="F23" s="12" t="str">
        <f>IF(D23="","",IF(D23=H23,"〇","X"))</f>
        <v/>
      </c>
      <c r="H23" s="2">
        <f>67*3</f>
        <v>201</v>
      </c>
    </row>
    <row r="24" spans="1:8" ht="19.5" thickBot="1" x14ac:dyDescent="0.45">
      <c r="A24" s="7"/>
      <c r="B24" s="1"/>
      <c r="C24" s="1"/>
      <c r="D24" s="1"/>
      <c r="E24" s="1"/>
      <c r="F24" s="14"/>
    </row>
    <row r="25" spans="1:8" ht="56.25" customHeight="1" thickBot="1" x14ac:dyDescent="0.45">
      <c r="A25" s="9" t="s">
        <v>46</v>
      </c>
      <c r="B25" s="6" t="s">
        <v>69</v>
      </c>
      <c r="C25" s="3" t="s">
        <v>0</v>
      </c>
      <c r="D25" s="4"/>
      <c r="E25" s="2"/>
      <c r="F25" s="12" t="str">
        <f>IF(D25="","",IF(D25=H25,"〇","X"))</f>
        <v/>
      </c>
      <c r="H25" s="2">
        <f>75*8</f>
        <v>600</v>
      </c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97" priority="23">
      <formula>F3="X"</formula>
    </cfRule>
    <cfRule type="expression" dxfId="96" priority="24">
      <formula>F3="〇"</formula>
    </cfRule>
  </conditionalFormatting>
  <conditionalFormatting sqref="F7">
    <cfRule type="expression" dxfId="95" priority="19">
      <formula>$F$7="X"</formula>
    </cfRule>
    <cfRule type="expression" dxfId="94" priority="20">
      <formula>$F$7="〇"</formula>
    </cfRule>
  </conditionalFormatting>
  <conditionalFormatting sqref="F5">
    <cfRule type="expression" dxfId="93" priority="21">
      <formula>$F$5="X"</formula>
    </cfRule>
    <cfRule type="expression" dxfId="92" priority="22">
      <formula>$F$5="〇"</formula>
    </cfRule>
  </conditionalFormatting>
  <conditionalFormatting sqref="F9">
    <cfRule type="expression" dxfId="91" priority="17">
      <formula>$F$9="X"</formula>
    </cfRule>
    <cfRule type="expression" dxfId="90" priority="18">
      <formula>$F$9="〇"</formula>
    </cfRule>
  </conditionalFormatting>
  <conditionalFormatting sqref="F11">
    <cfRule type="expression" dxfId="89" priority="15">
      <formula>$F$11="X"</formula>
    </cfRule>
    <cfRule type="expression" dxfId="88" priority="16">
      <formula>$F$11="〇"</formula>
    </cfRule>
  </conditionalFormatting>
  <conditionalFormatting sqref="F13">
    <cfRule type="expression" dxfId="87" priority="13">
      <formula>$F$13="X"</formula>
    </cfRule>
    <cfRule type="expression" dxfId="86" priority="14">
      <formula>$F$13="〇"</formula>
    </cfRule>
  </conditionalFormatting>
  <conditionalFormatting sqref="F15">
    <cfRule type="expression" dxfId="85" priority="11">
      <formula>$F$15="X"</formula>
    </cfRule>
    <cfRule type="expression" dxfId="84" priority="12">
      <formula>$F$15="〇"</formula>
    </cfRule>
  </conditionalFormatting>
  <conditionalFormatting sqref="F17">
    <cfRule type="expression" dxfId="83" priority="7">
      <formula>$F$17="X"</formula>
    </cfRule>
    <cfRule type="expression" dxfId="82" priority="10">
      <formula>$F$17="〇"</formula>
    </cfRule>
  </conditionalFormatting>
  <conditionalFormatting sqref="F19">
    <cfRule type="expression" dxfId="81" priority="8">
      <formula>$F$19="〇"</formula>
    </cfRule>
    <cfRule type="expression" dxfId="80" priority="9">
      <formula>$F$19="X"</formula>
    </cfRule>
  </conditionalFormatting>
  <conditionalFormatting sqref="F21">
    <cfRule type="expression" dxfId="79" priority="5">
      <formula>$F$21="〇"</formula>
    </cfRule>
    <cfRule type="expression" dxfId="78" priority="6">
      <formula>$F$21="X"</formula>
    </cfRule>
  </conditionalFormatting>
  <conditionalFormatting sqref="F23">
    <cfRule type="expression" dxfId="77" priority="3">
      <formula>$F$23="〇"</formula>
    </cfRule>
    <cfRule type="expression" dxfId="76" priority="4">
      <formula>$F$23="X"</formula>
    </cfRule>
  </conditionalFormatting>
  <conditionalFormatting sqref="F25">
    <cfRule type="expression" dxfId="75" priority="1">
      <formula>$F$25="〇"</formula>
    </cfRule>
    <cfRule type="expression" dxfId="74" priority="2">
      <formula>$F$25="X"</formula>
    </cfRule>
  </conditionalFormatting>
  <dataValidations count="1">
    <dataValidation type="whole" allowBlank="1" showInputMessage="1" showErrorMessage="1" sqref="C33:C1048576 D2:D19 C20 D21 D23 D25" xr:uid="{7663D3A5-9599-4E78-BC7A-24B5C5554A5B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8A52-1E4C-4D2E-A991-BA52AB30BDA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17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70</v>
      </c>
      <c r="C3" s="3" t="s">
        <v>0</v>
      </c>
      <c r="D3" s="4"/>
      <c r="E3" s="2"/>
      <c r="F3" s="12" t="str">
        <f>IF(D3="","",IF(D3=H3,"〇","X"))</f>
        <v/>
      </c>
      <c r="H3" s="2">
        <f>212*4</f>
        <v>848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71</v>
      </c>
      <c r="C5" s="3" t="s">
        <v>0</v>
      </c>
      <c r="D5" s="4"/>
      <c r="E5" s="2"/>
      <c r="F5" s="12" t="str">
        <f>IF(D5="","",IF(D5=H5,"〇","X"))</f>
        <v/>
      </c>
      <c r="H5" s="2">
        <f>231*3</f>
        <v>693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72</v>
      </c>
      <c r="C7" s="3" t="s">
        <v>0</v>
      </c>
      <c r="D7" s="4"/>
      <c r="E7" s="2"/>
      <c r="F7" s="12" t="str">
        <f>IF(D7="","",IF(D7=H7,"〇","X"))</f>
        <v/>
      </c>
      <c r="H7" s="2">
        <f>432*2</f>
        <v>864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73</v>
      </c>
      <c r="C9" s="3" t="s">
        <v>0</v>
      </c>
      <c r="D9" s="4"/>
      <c r="E9" s="2"/>
      <c r="F9" s="12" t="str">
        <f>IF(D9="","",IF(D9=H9,"〇","X"))</f>
        <v/>
      </c>
      <c r="H9" s="2">
        <f>341*2</f>
        <v>682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74</v>
      </c>
      <c r="C11" s="3" t="s">
        <v>0</v>
      </c>
      <c r="D11" s="4"/>
      <c r="E11" s="2"/>
      <c r="F11" s="12" t="str">
        <f>IF(D11="","",IF(D11=H11,"〇","X"))</f>
        <v/>
      </c>
      <c r="H11" s="2">
        <f>203*3</f>
        <v>609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75</v>
      </c>
      <c r="C13" s="3" t="s">
        <v>0</v>
      </c>
      <c r="D13" s="4"/>
      <c r="E13" s="2"/>
      <c r="F13" s="12" t="str">
        <f>IF(D13="","",IF(D13=H13,"〇","X"))</f>
        <v/>
      </c>
      <c r="H13" s="2">
        <f>310*2</f>
        <v>620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76</v>
      </c>
      <c r="C15" s="3" t="s">
        <v>0</v>
      </c>
      <c r="D15" s="4"/>
      <c r="E15" s="2"/>
      <c r="F15" s="12" t="str">
        <f>IF(D15="","",IF(D15=H15,"〇","X"))</f>
        <v/>
      </c>
      <c r="H15" s="2">
        <f>420*2</f>
        <v>840</v>
      </c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3" priority="17">
      <formula>F3="X"</formula>
    </cfRule>
    <cfRule type="expression" dxfId="72" priority="18">
      <formula>F3="〇"</formula>
    </cfRule>
  </conditionalFormatting>
  <conditionalFormatting sqref="F7">
    <cfRule type="expression" dxfId="71" priority="13">
      <formula>$F$7="X"</formula>
    </cfRule>
    <cfRule type="expression" dxfId="70" priority="14">
      <formula>$F$7="〇"</formula>
    </cfRule>
  </conditionalFormatting>
  <conditionalFormatting sqref="F5">
    <cfRule type="expression" dxfId="69" priority="15">
      <formula>$F$5="X"</formula>
    </cfRule>
    <cfRule type="expression" dxfId="68" priority="16">
      <formula>$F$5="〇"</formula>
    </cfRule>
  </conditionalFormatting>
  <conditionalFormatting sqref="F9">
    <cfRule type="expression" dxfId="67" priority="11">
      <formula>$F$9="X"</formula>
    </cfRule>
    <cfRule type="expression" dxfId="66" priority="12">
      <formula>$F$9="〇"</formula>
    </cfRule>
  </conditionalFormatting>
  <conditionalFormatting sqref="F11">
    <cfRule type="expression" dxfId="65" priority="9">
      <formula>$F$11="X"</formula>
    </cfRule>
    <cfRule type="expression" dxfId="64" priority="10">
      <formula>$F$11="〇"</formula>
    </cfRule>
  </conditionalFormatting>
  <conditionalFormatting sqref="F13">
    <cfRule type="expression" dxfId="63" priority="7">
      <formula>$F$13="X"</formula>
    </cfRule>
    <cfRule type="expression" dxfId="62" priority="8">
      <formula>$F$13="〇"</formula>
    </cfRule>
  </conditionalFormatting>
  <conditionalFormatting sqref="F15">
    <cfRule type="expression" dxfId="61" priority="5">
      <formula>$F$15="X"</formula>
    </cfRule>
    <cfRule type="expression" dxfId="60" priority="6">
      <formula>$F$15="〇"</formula>
    </cfRule>
  </conditionalFormatting>
  <dataValidations count="1">
    <dataValidation type="whole" allowBlank="1" showInputMessage="1" showErrorMessage="1" sqref="C33:C1048576 D2:D21" xr:uid="{2D5798BE-F16C-4EF2-AAFA-0A390D085CE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19EC-5D43-4036-A716-B6D70CEF6BD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18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77</v>
      </c>
      <c r="C3" s="3" t="s">
        <v>0</v>
      </c>
      <c r="D3" s="4"/>
      <c r="E3" s="2"/>
      <c r="F3" s="12" t="str">
        <f>IF(D3="","",IF(D3=H3,"〇","X"))</f>
        <v/>
      </c>
      <c r="H3" s="2">
        <f>318*3</f>
        <v>954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78</v>
      </c>
      <c r="C5" s="3" t="s">
        <v>0</v>
      </c>
      <c r="D5" s="4"/>
      <c r="E5" s="2"/>
      <c r="F5" s="12" t="str">
        <f>IF(D5="","",IF(D5=H5,"〇","X"))</f>
        <v/>
      </c>
      <c r="H5" s="2">
        <f>435*2</f>
        <v>870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79</v>
      </c>
      <c r="C7" s="3" t="s">
        <v>0</v>
      </c>
      <c r="D7" s="4"/>
      <c r="E7" s="2"/>
      <c r="F7" s="12" t="str">
        <f>IF(D7="","",IF(D7=H7,"〇","X"))</f>
        <v/>
      </c>
      <c r="H7" s="2">
        <f>291*3</f>
        <v>873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80</v>
      </c>
      <c r="C9" s="3" t="s">
        <v>0</v>
      </c>
      <c r="D9" s="4"/>
      <c r="E9" s="2"/>
      <c r="F9" s="12" t="str">
        <f>IF(D9="","",IF(D9=H9,"〇","X"))</f>
        <v/>
      </c>
      <c r="H9" s="2">
        <f>160*6</f>
        <v>960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81</v>
      </c>
      <c r="C11" s="3" t="s">
        <v>0</v>
      </c>
      <c r="D11" s="4"/>
      <c r="E11" s="2"/>
      <c r="F11" s="12" t="str">
        <f>IF(D11="","",IF(D11=H11,"〇","X"))</f>
        <v/>
      </c>
      <c r="H11" s="2">
        <f>466*2</f>
        <v>932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82</v>
      </c>
      <c r="C13" s="3" t="s">
        <v>0</v>
      </c>
      <c r="D13" s="4"/>
      <c r="E13" s="2"/>
      <c r="F13" s="12" t="str">
        <f>IF(D13="","",IF(D13=H13,"〇","X"))</f>
        <v/>
      </c>
      <c r="H13" s="2">
        <f>145*5</f>
        <v>725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9" priority="17">
      <formula>F3="X"</formula>
    </cfRule>
    <cfRule type="expression" dxfId="58" priority="18">
      <formula>F3="〇"</formula>
    </cfRule>
  </conditionalFormatting>
  <conditionalFormatting sqref="F7">
    <cfRule type="expression" dxfId="57" priority="13">
      <formula>$F$7="X"</formula>
    </cfRule>
    <cfRule type="expression" dxfId="56" priority="14">
      <formula>$F$7="〇"</formula>
    </cfRule>
  </conditionalFormatting>
  <conditionalFormatting sqref="F5">
    <cfRule type="expression" dxfId="55" priority="15">
      <formula>$F$5="X"</formula>
    </cfRule>
    <cfRule type="expression" dxfId="54" priority="16">
      <formula>$F$5="〇"</formula>
    </cfRule>
  </conditionalFormatting>
  <conditionalFormatting sqref="F9">
    <cfRule type="expression" dxfId="53" priority="11">
      <formula>$F$9="X"</formula>
    </cfRule>
    <cfRule type="expression" dxfId="52" priority="12">
      <formula>$F$9="〇"</formula>
    </cfRule>
  </conditionalFormatting>
  <conditionalFormatting sqref="F11">
    <cfRule type="expression" dxfId="51" priority="9">
      <formula>$F$11="X"</formula>
    </cfRule>
    <cfRule type="expression" dxfId="50" priority="10">
      <formula>$F$11="〇"</formula>
    </cfRule>
  </conditionalFormatting>
  <conditionalFormatting sqref="F13">
    <cfRule type="expression" dxfId="49" priority="7">
      <formula>$F$13="X"</formula>
    </cfRule>
    <cfRule type="expression" dxfId="48" priority="8">
      <formula>$F$13="〇"</formula>
    </cfRule>
  </conditionalFormatting>
  <dataValidations count="1">
    <dataValidation type="whole" allowBlank="1" showInputMessage="1" showErrorMessage="1" sqref="C33:C1048576 D2:D20" xr:uid="{B1B2AB7E-E6CF-4701-A51C-00DF35A8F29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19DE-0F1E-4D15-9570-87C15D559AE0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4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19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83</v>
      </c>
      <c r="C3" s="3" t="s">
        <v>0</v>
      </c>
      <c r="D3" s="4"/>
      <c r="E3" s="2"/>
      <c r="F3" s="12" t="str">
        <f>IF(D3="","",IF(D3=H3,"〇","X"))</f>
        <v/>
      </c>
      <c r="H3" s="2">
        <f>812*4</f>
        <v>3248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84</v>
      </c>
      <c r="C5" s="3" t="s">
        <v>0</v>
      </c>
      <c r="D5" s="4"/>
      <c r="E5" s="2"/>
      <c r="F5" s="12" t="str">
        <f>IF(D5="","",IF(D5=H5,"〇","X"))</f>
        <v/>
      </c>
      <c r="H5" s="2">
        <f>804*6</f>
        <v>4824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85</v>
      </c>
      <c r="C7" s="3" t="s">
        <v>0</v>
      </c>
      <c r="D7" s="4"/>
      <c r="E7" s="2"/>
      <c r="F7" s="12" t="str">
        <f>IF(D7="","",IF(D7=H7,"〇","X"))</f>
        <v/>
      </c>
      <c r="H7" s="2">
        <f>341*7</f>
        <v>2387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86</v>
      </c>
      <c r="C9" s="3" t="s">
        <v>0</v>
      </c>
      <c r="D9" s="4"/>
      <c r="E9" s="2"/>
      <c r="F9" s="12" t="str">
        <f>IF(D9="","",IF(D9=H9,"〇","X"))</f>
        <v/>
      </c>
      <c r="H9" s="2">
        <f>647*3</f>
        <v>1941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87</v>
      </c>
      <c r="C11" s="3" t="s">
        <v>0</v>
      </c>
      <c r="D11" s="4"/>
      <c r="E11" s="2"/>
      <c r="F11" s="12" t="str">
        <f>IF(D11="","",IF(D11=H11,"〇","X"))</f>
        <v/>
      </c>
      <c r="H11" s="2">
        <f>238*3</f>
        <v>714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88</v>
      </c>
      <c r="C13" s="3" t="s">
        <v>0</v>
      </c>
      <c r="D13" s="4"/>
      <c r="E13" s="2"/>
      <c r="F13" s="12" t="str">
        <f>IF(D13="","",IF(D13=H13,"〇","X"))</f>
        <v/>
      </c>
      <c r="H13" s="2">
        <f>125*8</f>
        <v>1000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89</v>
      </c>
      <c r="C15" s="3" t="s">
        <v>0</v>
      </c>
      <c r="D15" s="4"/>
      <c r="E15" s="2"/>
      <c r="F15" s="12" t="str">
        <f>IF(D15="","",IF(D15=H15,"〇","X"))</f>
        <v/>
      </c>
      <c r="H15" s="2">
        <f>428*4</f>
        <v>1712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90</v>
      </c>
      <c r="C17" s="3" t="s">
        <v>0</v>
      </c>
      <c r="D17" s="4"/>
      <c r="E17" s="2"/>
      <c r="F17" s="12" t="str">
        <f>IF(D17="","",IF(D17=H17,"〇","X"))</f>
        <v/>
      </c>
      <c r="H17" s="2">
        <f>713*8</f>
        <v>5704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91</v>
      </c>
      <c r="C19" s="3" t="s">
        <v>0</v>
      </c>
      <c r="D19" s="4"/>
      <c r="E19" s="2"/>
      <c r="F19" s="12" t="str">
        <f>IF(D19="","",IF(D19=H19,"〇","X"))</f>
        <v/>
      </c>
      <c r="H19" s="2">
        <f>875*7</f>
        <v>6125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7" priority="23">
      <formula>F3="X"</formula>
    </cfRule>
    <cfRule type="expression" dxfId="46" priority="24">
      <formula>F3="〇"</formula>
    </cfRule>
  </conditionalFormatting>
  <conditionalFormatting sqref="F7">
    <cfRule type="expression" dxfId="45" priority="19">
      <formula>$F$7="X"</formula>
    </cfRule>
    <cfRule type="expression" dxfId="44" priority="20">
      <formula>$F$7="〇"</formula>
    </cfRule>
  </conditionalFormatting>
  <conditionalFormatting sqref="F5">
    <cfRule type="expression" dxfId="43" priority="21">
      <formula>$F$5="X"</formula>
    </cfRule>
    <cfRule type="expression" dxfId="42" priority="22">
      <formula>$F$5="〇"</formula>
    </cfRule>
  </conditionalFormatting>
  <conditionalFormatting sqref="F9">
    <cfRule type="expression" dxfId="41" priority="17">
      <formula>$F$9="X"</formula>
    </cfRule>
    <cfRule type="expression" dxfId="40" priority="18">
      <formula>$F$9="〇"</formula>
    </cfRule>
  </conditionalFormatting>
  <conditionalFormatting sqref="F11">
    <cfRule type="expression" dxfId="39" priority="15">
      <formula>$F$11="X"</formula>
    </cfRule>
    <cfRule type="expression" dxfId="38" priority="16">
      <formula>$F$11="〇"</formula>
    </cfRule>
  </conditionalFormatting>
  <conditionalFormatting sqref="F13">
    <cfRule type="expression" dxfId="37" priority="13">
      <formula>$F$13="X"</formula>
    </cfRule>
    <cfRule type="expression" dxfId="36" priority="14">
      <formula>$F$13="〇"</formula>
    </cfRule>
  </conditionalFormatting>
  <conditionalFormatting sqref="F15">
    <cfRule type="expression" dxfId="35" priority="11">
      <formula>$F$15="X"</formula>
    </cfRule>
    <cfRule type="expression" dxfId="34" priority="12">
      <formula>$F$15="〇"</formula>
    </cfRule>
  </conditionalFormatting>
  <conditionalFormatting sqref="F17">
    <cfRule type="expression" dxfId="33" priority="7">
      <formula>$F$17="X"</formula>
    </cfRule>
    <cfRule type="expression" dxfId="32" priority="10">
      <formula>$F$17="〇"</formula>
    </cfRule>
  </conditionalFormatting>
  <conditionalFormatting sqref="F19">
    <cfRule type="expression" dxfId="31" priority="8">
      <formula>$F$19="〇"</formula>
    </cfRule>
    <cfRule type="expression" dxfId="30" priority="9">
      <formula>$F$19="X"</formula>
    </cfRule>
  </conditionalFormatting>
  <dataValidations count="1">
    <dataValidation type="whole" allowBlank="1" showInputMessage="1" showErrorMessage="1" sqref="C33:C1048576 D2:D19 C20" xr:uid="{882F177D-9DE0-4BE2-A7A7-8582A5E2C0E0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2680-3931-4FF5-A2DD-219F6F29A6AC}">
  <dimension ref="A1:I67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4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20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95</v>
      </c>
      <c r="C3" s="3" t="s">
        <v>0</v>
      </c>
      <c r="D3" s="4"/>
      <c r="E3" s="2"/>
      <c r="F3" s="12" t="str">
        <f>IF(D3="","",IF(D3=H3,"〇","X"))</f>
        <v/>
      </c>
      <c r="H3" s="2">
        <f>30*5</f>
        <v>150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96</v>
      </c>
      <c r="C5" s="3" t="s">
        <v>0</v>
      </c>
      <c r="D5" s="4"/>
      <c r="E5" s="2"/>
      <c r="F5" s="12" t="str">
        <f>IF(D5="","",IF(D5=H5,"〇","X"))</f>
        <v/>
      </c>
      <c r="H5" s="2">
        <f>300*5</f>
        <v>1500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97</v>
      </c>
      <c r="C7" s="3" t="s">
        <v>0</v>
      </c>
      <c r="D7" s="4"/>
      <c r="E7" s="2"/>
      <c r="F7" s="12" t="str">
        <f>IF(D7="","",IF(D7=H7,"〇","X"))</f>
        <v/>
      </c>
      <c r="H7" s="2">
        <f>14*2</f>
        <v>28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98</v>
      </c>
      <c r="C9" s="3" t="s">
        <v>0</v>
      </c>
      <c r="D9" s="4"/>
      <c r="E9" s="2"/>
      <c r="F9" s="12" t="str">
        <f>IF(D9="","",IF(D9=H9,"〇","X"))</f>
        <v/>
      </c>
      <c r="H9" s="2">
        <f>13*5</f>
        <v>65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99</v>
      </c>
      <c r="C11" s="3" t="s">
        <v>0</v>
      </c>
      <c r="D11" s="4"/>
      <c r="E11" s="2"/>
      <c r="F11" s="12" t="str">
        <f>IF(D11="","",IF(D11=H11,"〇","X"))</f>
        <v/>
      </c>
      <c r="H11" s="2">
        <f>53*4</f>
        <v>212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100</v>
      </c>
      <c r="C13" s="3" t="s">
        <v>0</v>
      </c>
      <c r="D13" s="4"/>
      <c r="E13" s="2"/>
      <c r="F13" s="12" t="str">
        <f>IF(D13="","",IF(D13=H13,"〇","X"))</f>
        <v/>
      </c>
      <c r="H13" s="2">
        <f>79*7</f>
        <v>553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101</v>
      </c>
      <c r="C15" s="3" t="s">
        <v>0</v>
      </c>
      <c r="D15" s="4"/>
      <c r="E15" s="2"/>
      <c r="F15" s="12" t="str">
        <f>IF(D15="","",IF(D15=H15,"〇","X"))</f>
        <v/>
      </c>
      <c r="H15" s="2">
        <f>34*6</f>
        <v>204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102</v>
      </c>
      <c r="C17" s="3" t="s">
        <v>0</v>
      </c>
      <c r="D17" s="4"/>
      <c r="E17" s="2"/>
      <c r="F17" s="12" t="str">
        <f>IF(D17="","",IF(D17=H17,"〇","X"))</f>
        <v/>
      </c>
      <c r="H17" s="2">
        <f>25*8</f>
        <v>200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103</v>
      </c>
      <c r="C19" s="3" t="s">
        <v>0</v>
      </c>
      <c r="D19" s="4"/>
      <c r="E19" s="2"/>
      <c r="F19" s="12" t="str">
        <f>IF(D19="","",IF(D19=H19,"〇","X"))</f>
        <v/>
      </c>
      <c r="H19" s="2">
        <f>342*2</f>
        <v>684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44</v>
      </c>
      <c r="B21" s="6" t="s">
        <v>104</v>
      </c>
      <c r="C21" s="3" t="s">
        <v>0</v>
      </c>
      <c r="D21" s="4"/>
      <c r="E21" s="2"/>
      <c r="F21" s="12" t="str">
        <f>IF(D21="","",IF(D21=H21,"〇","X"))</f>
        <v/>
      </c>
      <c r="H21" s="2">
        <f>204*6</f>
        <v>1224</v>
      </c>
    </row>
    <row r="22" spans="1:8" ht="19.5" thickBot="1" x14ac:dyDescent="0.45">
      <c r="A22" s="7"/>
      <c r="B22" s="1"/>
      <c r="C22" s="1"/>
      <c r="D22" s="1"/>
      <c r="E22" s="1"/>
      <c r="F22" s="14"/>
    </row>
    <row r="23" spans="1:8" ht="56.25" customHeight="1" thickBot="1" x14ac:dyDescent="0.45">
      <c r="A23" s="9" t="s">
        <v>45</v>
      </c>
      <c r="B23" s="6" t="s">
        <v>105</v>
      </c>
      <c r="C23" s="3" t="s">
        <v>0</v>
      </c>
      <c r="D23" s="4"/>
      <c r="E23" s="2"/>
      <c r="F23" s="12" t="str">
        <f>IF(D23="","",IF(D23=H23,"〇","X"))</f>
        <v/>
      </c>
      <c r="H23" s="2">
        <f>613*4</f>
        <v>2452</v>
      </c>
    </row>
    <row r="24" spans="1:8" ht="19.5" thickBot="1" x14ac:dyDescent="0.45">
      <c r="A24" s="7"/>
      <c r="B24" s="1"/>
      <c r="C24" s="1"/>
      <c r="D24" s="1"/>
      <c r="E24" s="1"/>
      <c r="F24" s="14"/>
    </row>
    <row r="25" spans="1:8" ht="56.25" customHeight="1" thickBot="1" x14ac:dyDescent="0.45">
      <c r="A25" s="9" t="s">
        <v>46</v>
      </c>
      <c r="B25" s="6" t="s">
        <v>106</v>
      </c>
      <c r="C25" s="3" t="s">
        <v>0</v>
      </c>
      <c r="D25" s="4"/>
      <c r="E25" s="2"/>
      <c r="F25" s="12" t="str">
        <f>IF(D25="","",IF(D25=H25,"〇","X"))</f>
        <v/>
      </c>
      <c r="H25" s="2">
        <f>380*7</f>
        <v>2660</v>
      </c>
    </row>
    <row r="26" spans="1:8" ht="19.5" thickBot="1" x14ac:dyDescent="0.45">
      <c r="A26" s="7"/>
      <c r="B26" s="1"/>
      <c r="C26" s="1"/>
      <c r="D26" s="1"/>
      <c r="E26" s="1"/>
      <c r="F26" s="13"/>
    </row>
    <row r="27" spans="1:8" ht="56.25" customHeight="1" thickBot="1" x14ac:dyDescent="0.45">
      <c r="A27" s="9" t="s">
        <v>92</v>
      </c>
      <c r="B27" s="6" t="s">
        <v>107</v>
      </c>
      <c r="C27" s="3" t="s">
        <v>0</v>
      </c>
      <c r="D27" s="4"/>
      <c r="E27" s="2"/>
      <c r="F27" s="12" t="str">
        <f>IF(D27="","",IF(D27=H27,"〇","X"))</f>
        <v/>
      </c>
      <c r="H27" s="2">
        <f>345*6</f>
        <v>2070</v>
      </c>
    </row>
    <row r="28" spans="1:8" ht="19.5" thickBot="1" x14ac:dyDescent="0.45">
      <c r="A28" s="7"/>
      <c r="B28" s="1"/>
      <c r="C28" s="1"/>
      <c r="D28" s="1"/>
      <c r="E28" s="1"/>
      <c r="F28" s="13"/>
    </row>
    <row r="29" spans="1:8" ht="56.25" customHeight="1" thickBot="1" x14ac:dyDescent="0.45">
      <c r="A29" s="9" t="s">
        <v>93</v>
      </c>
      <c r="B29" s="6" t="s">
        <v>108</v>
      </c>
      <c r="C29" s="3" t="s">
        <v>0</v>
      </c>
      <c r="D29" s="4"/>
      <c r="E29" s="2"/>
      <c r="F29" s="12" t="str">
        <f>IF(D29="","",IF(D29=H29,"〇","X"))</f>
        <v/>
      </c>
      <c r="H29" s="2">
        <f>975*8</f>
        <v>7800</v>
      </c>
    </row>
    <row r="30" spans="1:8" ht="19.5" thickBot="1" x14ac:dyDescent="0.45">
      <c r="A30" s="7"/>
      <c r="B30" s="1"/>
      <c r="C30" s="1"/>
      <c r="D30" s="1"/>
      <c r="E30" s="1"/>
      <c r="F30" s="13"/>
    </row>
    <row r="31" spans="1:8" ht="56.25" customHeight="1" thickBot="1" x14ac:dyDescent="0.45">
      <c r="A31" s="9" t="s">
        <v>94</v>
      </c>
      <c r="B31" s="6" t="s">
        <v>109</v>
      </c>
      <c r="C31" s="3" t="s">
        <v>0</v>
      </c>
      <c r="D31" s="4"/>
      <c r="E31" s="2"/>
      <c r="F31" s="12" t="str">
        <f>IF(D31="","",IF(D31=H31,"〇","X"))</f>
        <v/>
      </c>
      <c r="H31" s="2">
        <f>558*9</f>
        <v>5022</v>
      </c>
    </row>
    <row r="32" spans="1:8" x14ac:dyDescent="0.4">
      <c r="A32" s="7"/>
      <c r="B32" s="1"/>
      <c r="C32" s="1"/>
      <c r="D32" s="1"/>
      <c r="E32" s="1"/>
    </row>
    <row r="33" spans="1:5" ht="56.25" customHeight="1" x14ac:dyDescent="0.4">
      <c r="A33" s="7"/>
      <c r="B33" s="1"/>
      <c r="C33" s="1"/>
      <c r="D33" s="1"/>
      <c r="E33" s="1"/>
    </row>
    <row r="34" spans="1:5" x14ac:dyDescent="0.4">
      <c r="A34" s="7"/>
      <c r="B34" s="1"/>
      <c r="C34" s="1"/>
      <c r="D34" s="1"/>
      <c r="E34" s="1"/>
    </row>
    <row r="35" spans="1:5" ht="56.25" customHeight="1" x14ac:dyDescent="0.4">
      <c r="A35" s="7"/>
      <c r="B35" s="1"/>
      <c r="C35" s="1"/>
      <c r="D35" s="1"/>
      <c r="E35" s="1"/>
    </row>
    <row r="36" spans="1:5" x14ac:dyDescent="0.4">
      <c r="A36" s="7"/>
      <c r="B36" s="1"/>
      <c r="C36" s="1"/>
      <c r="D36" s="1"/>
      <c r="E36" s="1"/>
    </row>
    <row r="37" spans="1:5" ht="56.25" customHeight="1" x14ac:dyDescent="0.4">
      <c r="A37" s="7"/>
      <c r="B37" s="1"/>
      <c r="C37" s="1"/>
      <c r="D37" s="1"/>
      <c r="E37" s="1"/>
    </row>
    <row r="38" spans="1:5" x14ac:dyDescent="0.4">
      <c r="A38" s="7"/>
      <c r="B38" s="1"/>
      <c r="C38" s="1"/>
      <c r="D38" s="1"/>
      <c r="E38" s="1"/>
    </row>
    <row r="39" spans="1:5" ht="56.25" customHeight="1" x14ac:dyDescent="0.4">
      <c r="A39" s="7"/>
      <c r="B39" s="1"/>
      <c r="C39" s="1"/>
      <c r="D39" s="1"/>
      <c r="E39" s="1"/>
    </row>
    <row r="40" spans="1:5" x14ac:dyDescent="0.4">
      <c r="A40" s="7"/>
      <c r="B40" s="1"/>
      <c r="C40" s="1"/>
      <c r="D40" s="1"/>
      <c r="E40" s="1"/>
    </row>
    <row r="41" spans="1:5" x14ac:dyDescent="0.4">
      <c r="A41" s="7"/>
      <c r="B41" s="1"/>
      <c r="C41" s="1"/>
      <c r="D41" s="1"/>
      <c r="E41" s="1"/>
    </row>
    <row r="42" spans="1:5" x14ac:dyDescent="0.4">
      <c r="A42" s="7"/>
      <c r="B42" s="1"/>
      <c r="C42" s="1"/>
      <c r="D42" s="1"/>
      <c r="E42" s="1"/>
    </row>
    <row r="43" spans="1:5" x14ac:dyDescent="0.4">
      <c r="A43" s="7"/>
      <c r="B43" s="1"/>
      <c r="C43" s="1"/>
      <c r="D43" s="1"/>
      <c r="E43" s="1"/>
    </row>
    <row r="44" spans="1:5" x14ac:dyDescent="0.4">
      <c r="A44" s="7"/>
      <c r="B44" s="1"/>
      <c r="C44" s="1"/>
      <c r="D44" s="1"/>
      <c r="E44" s="1"/>
    </row>
    <row r="45" spans="1:5" x14ac:dyDescent="0.4">
      <c r="A45" s="7"/>
      <c r="B45" s="1"/>
      <c r="C45" s="1"/>
      <c r="D45" s="1"/>
      <c r="E45" s="1"/>
    </row>
    <row r="46" spans="1:5" x14ac:dyDescent="0.4">
      <c r="A46" s="7"/>
      <c r="B46" s="1"/>
      <c r="C46" s="1"/>
      <c r="D46" s="1"/>
      <c r="E46" s="1"/>
    </row>
    <row r="47" spans="1:5" x14ac:dyDescent="0.4">
      <c r="A47" s="7"/>
      <c r="B47" s="1"/>
      <c r="C47" s="1"/>
      <c r="D47" s="1"/>
      <c r="E47" s="1"/>
    </row>
    <row r="48" spans="1:5" x14ac:dyDescent="0.4">
      <c r="A48" s="7"/>
      <c r="B48" s="1"/>
      <c r="C48" s="1"/>
      <c r="D48" s="1"/>
      <c r="E48" s="1"/>
    </row>
    <row r="49" spans="1:5" x14ac:dyDescent="0.4">
      <c r="A49" s="7"/>
      <c r="B49" s="1"/>
      <c r="C49" s="1"/>
      <c r="D49" s="1"/>
      <c r="E49" s="1"/>
    </row>
    <row r="50" spans="1:5" x14ac:dyDescent="0.4">
      <c r="A50" s="7"/>
      <c r="B50" s="1"/>
      <c r="C50" s="1"/>
      <c r="D50" s="1"/>
      <c r="E50" s="1"/>
    </row>
    <row r="51" spans="1:5" x14ac:dyDescent="0.4">
      <c r="A51" s="7"/>
      <c r="B51" s="1"/>
      <c r="C51" s="1"/>
      <c r="D51" s="1"/>
      <c r="E51" s="1"/>
    </row>
    <row r="52" spans="1:5" x14ac:dyDescent="0.4">
      <c r="A52" s="7"/>
      <c r="B52" s="1"/>
      <c r="C52" s="1"/>
      <c r="D52" s="1"/>
      <c r="E52" s="1"/>
    </row>
    <row r="53" spans="1:5" x14ac:dyDescent="0.4">
      <c r="A53" s="7"/>
      <c r="B53" s="1"/>
      <c r="C53" s="1"/>
      <c r="D53" s="1"/>
      <c r="E53" s="1"/>
    </row>
    <row r="54" spans="1:5" x14ac:dyDescent="0.4">
      <c r="A54" s="7"/>
      <c r="B54" s="1"/>
      <c r="C54" s="1"/>
      <c r="D54" s="1"/>
      <c r="E54" s="1"/>
    </row>
    <row r="55" spans="1:5" x14ac:dyDescent="0.4">
      <c r="A55" s="7"/>
      <c r="B55" s="1"/>
      <c r="C55" s="1"/>
      <c r="D55" s="1"/>
      <c r="E55" s="1"/>
    </row>
    <row r="56" spans="1:5" x14ac:dyDescent="0.4">
      <c r="A56" s="7"/>
      <c r="B56" s="1"/>
      <c r="C56" s="1"/>
      <c r="D56" s="1"/>
      <c r="E56" s="1"/>
    </row>
    <row r="57" spans="1:5" x14ac:dyDescent="0.4">
      <c r="A57" s="7"/>
      <c r="B57" s="1"/>
      <c r="C57" s="1"/>
      <c r="D57" s="1"/>
      <c r="E57" s="1"/>
    </row>
    <row r="58" spans="1:5" x14ac:dyDescent="0.4">
      <c r="A58" s="7"/>
      <c r="B58" s="1"/>
      <c r="C58" s="1"/>
      <c r="D58" s="1"/>
      <c r="E58" s="1"/>
    </row>
    <row r="59" spans="1:5" x14ac:dyDescent="0.4">
      <c r="A59" s="7"/>
      <c r="B59" s="1"/>
      <c r="C59" s="1"/>
      <c r="D59" s="1"/>
      <c r="E59" s="1"/>
    </row>
    <row r="60" spans="1:5" x14ac:dyDescent="0.4">
      <c r="A60" s="7"/>
      <c r="B60" s="1"/>
      <c r="C60" s="1"/>
      <c r="D60" s="1"/>
      <c r="E60" s="1"/>
    </row>
    <row r="61" spans="1:5" x14ac:dyDescent="0.4">
      <c r="A61" s="7"/>
      <c r="B61" s="1"/>
      <c r="C61" s="1"/>
      <c r="D61" s="1"/>
      <c r="E61" s="1"/>
    </row>
    <row r="62" spans="1:5" x14ac:dyDescent="0.4">
      <c r="A62" s="7"/>
      <c r="B62" s="1"/>
      <c r="C62" s="1"/>
      <c r="D62" s="1"/>
      <c r="E62" s="1"/>
    </row>
    <row r="63" spans="1:5" x14ac:dyDescent="0.4">
      <c r="A63" s="7"/>
      <c r="B63" s="1"/>
      <c r="C63" s="1"/>
      <c r="D63" s="1"/>
      <c r="E63" s="1"/>
    </row>
    <row r="64" spans="1:5" x14ac:dyDescent="0.4">
      <c r="A64" s="7"/>
      <c r="B64" s="1"/>
      <c r="C64" s="1"/>
      <c r="D64" s="1"/>
      <c r="E64" s="1"/>
    </row>
    <row r="65" spans="1:5" x14ac:dyDescent="0.4">
      <c r="A65" s="7"/>
      <c r="B65" s="1"/>
      <c r="C65" s="1"/>
      <c r="D65" s="1"/>
      <c r="E65" s="1"/>
    </row>
    <row r="66" spans="1:5" x14ac:dyDescent="0.4">
      <c r="A66" s="7"/>
      <c r="B66" s="1"/>
      <c r="C66" s="1"/>
      <c r="D66" s="1"/>
      <c r="E66" s="1"/>
    </row>
    <row r="67" spans="1:5" x14ac:dyDescent="0.4">
      <c r="A67" s="7"/>
      <c r="B67" s="1"/>
      <c r="C67" s="1"/>
      <c r="D67" s="1"/>
      <c r="E67" s="1"/>
    </row>
  </sheetData>
  <sheetProtection sheet="1" objects="1" scenarios="1"/>
  <mergeCells count="2">
    <mergeCell ref="A1:B1"/>
    <mergeCell ref="C1:F1"/>
  </mergeCells>
  <phoneticPr fontId="1"/>
  <conditionalFormatting sqref="F3">
    <cfRule type="expression" dxfId="29" priority="29">
      <formula>F3="X"</formula>
    </cfRule>
    <cfRule type="expression" dxfId="28" priority="30">
      <formula>F3="〇"</formula>
    </cfRule>
  </conditionalFormatting>
  <conditionalFormatting sqref="F7">
    <cfRule type="expression" dxfId="27" priority="25">
      <formula>$F$7="X"</formula>
    </cfRule>
    <cfRule type="expression" dxfId="26" priority="26">
      <formula>$F$7="〇"</formula>
    </cfRule>
  </conditionalFormatting>
  <conditionalFormatting sqref="F5">
    <cfRule type="expression" dxfId="25" priority="27">
      <formula>$F$5="X"</formula>
    </cfRule>
    <cfRule type="expression" dxfId="24" priority="28">
      <formula>$F$5="〇"</formula>
    </cfRule>
  </conditionalFormatting>
  <conditionalFormatting sqref="F9">
    <cfRule type="expression" dxfId="23" priority="23">
      <formula>$F$9="X"</formula>
    </cfRule>
    <cfRule type="expression" dxfId="22" priority="24">
      <formula>$F$9="〇"</formula>
    </cfRule>
  </conditionalFormatting>
  <conditionalFormatting sqref="F11">
    <cfRule type="expression" dxfId="21" priority="21">
      <formula>$F$11="X"</formula>
    </cfRule>
    <cfRule type="expression" dxfId="20" priority="22">
      <formula>$F$11="〇"</formula>
    </cfRule>
  </conditionalFormatting>
  <conditionalFormatting sqref="F13">
    <cfRule type="expression" dxfId="19" priority="19">
      <formula>$F$13="X"</formula>
    </cfRule>
    <cfRule type="expression" dxfId="18" priority="20">
      <formula>$F$13="〇"</formula>
    </cfRule>
  </conditionalFormatting>
  <conditionalFormatting sqref="F15">
    <cfRule type="expression" dxfId="17" priority="17">
      <formula>$F$15="X"</formula>
    </cfRule>
    <cfRule type="expression" dxfId="16" priority="18">
      <formula>$F$15="〇"</formula>
    </cfRule>
  </conditionalFormatting>
  <conditionalFormatting sqref="F17">
    <cfRule type="expression" dxfId="15" priority="13">
      <formula>$F$17="X"</formula>
    </cfRule>
    <cfRule type="expression" dxfId="14" priority="16">
      <formula>$F$17="〇"</formula>
    </cfRule>
  </conditionalFormatting>
  <conditionalFormatting sqref="F19">
    <cfRule type="expression" dxfId="13" priority="14">
      <formula>$F$19="〇"</formula>
    </cfRule>
    <cfRule type="expression" dxfId="12" priority="15">
      <formula>$F$19="X"</formula>
    </cfRule>
  </conditionalFormatting>
  <conditionalFormatting sqref="F21">
    <cfRule type="expression" dxfId="11" priority="11">
      <formula>$F$21="〇"</formula>
    </cfRule>
    <cfRule type="expression" dxfId="10" priority="12">
      <formula>$F$21="X"</formula>
    </cfRule>
  </conditionalFormatting>
  <conditionalFormatting sqref="F23">
    <cfRule type="expression" dxfId="9" priority="9">
      <formula>$F$23="〇"</formula>
    </cfRule>
    <cfRule type="expression" dxfId="8" priority="10">
      <formula>$F$23="X"</formula>
    </cfRule>
  </conditionalFormatting>
  <conditionalFormatting sqref="F25">
    <cfRule type="expression" dxfId="7" priority="7">
      <formula>$F$25="〇"</formula>
    </cfRule>
    <cfRule type="expression" dxfId="6" priority="8">
      <formula>$F$25="X"</formula>
    </cfRule>
  </conditionalFormatting>
  <conditionalFormatting sqref="F27">
    <cfRule type="expression" dxfId="5" priority="5">
      <formula>$F$27="〇"</formula>
    </cfRule>
    <cfRule type="expression" dxfId="4" priority="6">
      <formula>$F$27="X"</formula>
    </cfRule>
  </conditionalFormatting>
  <conditionalFormatting sqref="F29">
    <cfRule type="expression" dxfId="3" priority="3">
      <formula>$F$29="〇"</formula>
    </cfRule>
    <cfRule type="expression" dxfId="2" priority="4">
      <formula>$F$29="X"</formula>
    </cfRule>
  </conditionalFormatting>
  <conditionalFormatting sqref="F31">
    <cfRule type="expression" dxfId="1" priority="1">
      <formula>$F$31="〇"</formula>
    </cfRule>
    <cfRule type="expression" dxfId="0" priority="2">
      <formula>$F$31="X"</formula>
    </cfRule>
  </conditionalFormatting>
  <dataValidations count="1">
    <dataValidation type="whole" allowBlank="1" showInputMessage="1" showErrorMessage="1" sqref="D31 D2:D19 C20 D21 D23 D25 D27 D29 C68:C1048576" xr:uid="{4A28E0B9-A4FA-4665-A046-5872B717F3A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１０９ページ△３			</vt:lpstr>
      <vt:lpstr>１１１ページ△１			</vt:lpstr>
      <vt:lpstr>１１１ページ△２			</vt:lpstr>
      <vt:lpstr>１１２ページ△４			</vt:lpstr>
      <vt:lpstr>１１３ページ△５			</vt:lpstr>
      <vt:lpstr>１１４ページ△７			</vt:lpstr>
      <vt:lpstr>１１６ページ△２			</vt:lpstr>
      <vt:lpstr>１１７ページ△３</vt:lpstr>
      <vt:lpstr>１１７ページ△４</vt:lpstr>
      <vt:lpstr>１１９ページ△１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2026-09-15T05:45:58Z</dcterms:modified>
</cp:coreProperties>
</file>